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esis\"/>
    </mc:Choice>
  </mc:AlternateContent>
  <bookViews>
    <workbookView xWindow="0" yWindow="0" windowWidth="15345" windowHeight="4635" activeTab="2"/>
  </bookViews>
  <sheets>
    <sheet name="Hoja1" sheetId="1" r:id="rId1"/>
    <sheet name="diario" sheetId="3" r:id="rId2"/>
    <sheet name="porcentajes de humedad de la mu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2" l="1"/>
  <c r="L51" i="2"/>
  <c r="L52" i="2"/>
  <c r="L53" i="2"/>
  <c r="L54" i="2"/>
  <c r="L55" i="2"/>
  <c r="L56" i="2"/>
  <c r="L57" i="2"/>
  <c r="L58" i="2"/>
  <c r="L59" i="2"/>
  <c r="L49" i="2"/>
  <c r="L37" i="2"/>
  <c r="L38" i="2"/>
  <c r="L39" i="2"/>
  <c r="L40" i="2"/>
  <c r="L41" i="2"/>
  <c r="L42" i="2"/>
  <c r="L43" i="2"/>
  <c r="L44" i="2"/>
  <c r="L36" i="2"/>
  <c r="L27" i="2"/>
  <c r="L28" i="2"/>
  <c r="L29" i="2"/>
  <c r="L30" i="2"/>
  <c r="L31" i="2"/>
  <c r="L26" i="2"/>
  <c r="S64" i="3"/>
  <c r="S66" i="3"/>
  <c r="S65" i="3"/>
  <c r="R66" i="3"/>
  <c r="R65" i="3"/>
  <c r="R64" i="3"/>
  <c r="T66" i="3"/>
  <c r="T65" i="3"/>
  <c r="T64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49" i="3"/>
  <c r="K49" i="2"/>
  <c r="K50" i="2"/>
  <c r="K51" i="2"/>
  <c r="K52" i="2"/>
  <c r="K53" i="2"/>
  <c r="K54" i="2"/>
  <c r="K55" i="2"/>
  <c r="K56" i="2"/>
  <c r="K57" i="2"/>
  <c r="K58" i="2"/>
  <c r="K59" i="2"/>
  <c r="K48" i="2"/>
  <c r="K36" i="2"/>
  <c r="K37" i="2"/>
  <c r="K38" i="2"/>
  <c r="K39" i="2"/>
  <c r="K40" i="2"/>
  <c r="K41" i="2"/>
  <c r="K42" i="2"/>
  <c r="K43" i="2"/>
  <c r="K44" i="2"/>
  <c r="K35" i="2"/>
  <c r="K26" i="2"/>
  <c r="K27" i="2"/>
  <c r="K28" i="2"/>
  <c r="K29" i="2"/>
  <c r="K30" i="2"/>
  <c r="K31" i="2"/>
  <c r="K25" i="2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G5" i="3" l="1"/>
  <c r="E46" i="3" l="1"/>
  <c r="G46" i="3" s="1"/>
  <c r="E16" i="3"/>
  <c r="E17" i="3"/>
  <c r="G17" i="3" s="1"/>
  <c r="E18" i="3"/>
  <c r="G18" i="3" s="1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G25" i="3" s="1"/>
  <c r="E26" i="3"/>
  <c r="G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G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G41" i="3" s="1"/>
  <c r="E42" i="3"/>
  <c r="G42" i="3" s="1"/>
  <c r="E43" i="3"/>
  <c r="G43" i="3" s="1"/>
  <c r="E44" i="3"/>
  <c r="G44" i="3" s="1"/>
  <c r="E45" i="3"/>
  <c r="G45" i="3" s="1"/>
  <c r="G6" i="3"/>
  <c r="G7" i="3"/>
  <c r="G8" i="3"/>
  <c r="G9" i="3"/>
  <c r="G10" i="3"/>
  <c r="G11" i="3"/>
  <c r="G12" i="3"/>
  <c r="G13" i="3"/>
  <c r="G14" i="3"/>
  <c r="G15" i="3"/>
  <c r="K19" i="1" l="1"/>
  <c r="J19" i="1"/>
  <c r="G16" i="3"/>
</calcChain>
</file>

<file path=xl/sharedStrings.xml><?xml version="1.0" encoding="utf-8"?>
<sst xmlns="http://schemas.openxmlformats.org/spreadsheetml/2006/main" count="101" uniqueCount="50">
  <si>
    <t xml:space="preserve">noviembre </t>
  </si>
  <si>
    <t>diciembre</t>
  </si>
  <si>
    <t>semana 2 NOV</t>
  </si>
  <si>
    <t>semana 3 NOV</t>
  </si>
  <si>
    <t>semana 4 NOV</t>
  </si>
  <si>
    <t>semana 1 DIC</t>
  </si>
  <si>
    <t>semana 2 DIC</t>
  </si>
  <si>
    <t>semana 3 DIC</t>
  </si>
  <si>
    <t>promedio</t>
  </si>
  <si>
    <t xml:space="preserve">temperatura promedio semanal interior invernadero </t>
  </si>
  <si>
    <t>temperatura ambiente semanal promedio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</si>
  <si>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</si>
  <si>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</si>
  <si>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</si>
  <si>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</si>
  <si>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</si>
  <si>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</si>
  <si>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</si>
  <si>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</si>
  <si>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</si>
  <si>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 xml:space="preserve">dia 10 </t>
  </si>
  <si>
    <t>dia 11</t>
  </si>
  <si>
    <t>dia 12</t>
  </si>
  <si>
    <t xml:space="preserve">humedad de la muestra diaria  </t>
  </si>
  <si>
    <t>3 CM</t>
  </si>
  <si>
    <t xml:space="preserve">6 CM </t>
  </si>
  <si>
    <t>10 CM</t>
  </si>
  <si>
    <t>BLOQUE I</t>
  </si>
  <si>
    <t>BLOQUE II</t>
  </si>
  <si>
    <t>BLOQUE III</t>
  </si>
  <si>
    <t xml:space="preserve">12:00 M </t>
  </si>
  <si>
    <t xml:space="preserve">Promedio diario </t>
  </si>
  <si>
    <t>TEMPERATURA AMBIENTE</t>
  </si>
  <si>
    <t xml:space="preserve">TEMPERATURA INTERNA SECADORPARABOLICO DIARIA </t>
  </si>
  <si>
    <t>DIAS</t>
  </si>
  <si>
    <t>12 De nov - 23 de dic</t>
  </si>
  <si>
    <t>PROMEDIO</t>
  </si>
  <si>
    <t>ESPESOR DE CAPA 3 CM</t>
  </si>
  <si>
    <t xml:space="preserve">PROMEDIO VALORES DE HUMEDAD SEGÚN ESPESOR DE LA PULPA </t>
  </si>
  <si>
    <t>TEMPERATURAS PROMEDIO</t>
  </si>
  <si>
    <t>AMBIENTE</t>
  </si>
  <si>
    <t>INTERIOR DEL PARABOLICO</t>
  </si>
  <si>
    <t>DIFERENCIA MIN</t>
  </si>
  <si>
    <t>DIFERENCIA MAX</t>
  </si>
  <si>
    <t>PESO PROMEDIO</t>
  </si>
  <si>
    <t>PROMEDIO HUMEDAD</t>
  </si>
  <si>
    <t>REPETICIONES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</si>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</sst>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textRotation="9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2" fontId="0" fillId="0" borderId="0" xfId="0" applyNumberFormat="1"/>
    <xf numFmtId="1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2" xfId="0" applyFill="1" applyBorder="1" applyAlignmen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 applyAlignment="1">
      <alignment horizontal="right"/>
    </xf>
    <xf numFmtId="2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temperatura durante la investigacion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017937524648797"/>
          <c:y val="0.1536419851319708"/>
          <c:w val="0.8072817646498851"/>
          <c:h val="0.66048460024805311"/>
        </c:manualLayout>
      </c:layout>
      <c:lineChart>
        <c:grouping val="standard"/>
        <c:varyColors val="0"/>
        <c:ser>
          <c:idx val="0"/>
          <c:order val="0"/>
          <c:tx>
            <c:strRef>
              <c:f>Hoja1!$J$12</c:f>
              <c:strCache>
                <c:ptCount val="1"/>
                <c:pt idx="0">
                  <c:v>temperatura promedio semanal interior invernadero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Hoja1!$I$13:$I$18</c:f>
              <c:strCache>
                <c:ptCount val="6"/>
                <c:pt idx="0">
                  <c:v>semana 2 NOV</c:v>
                </c:pt>
                <c:pt idx="1">
                  <c:v>semana 3 NOV</c:v>
                </c:pt>
                <c:pt idx="2">
                  <c:v>semana 4 NOV</c:v>
                </c:pt>
                <c:pt idx="3">
                  <c:v>semana 1 DIC</c:v>
                </c:pt>
                <c:pt idx="4">
                  <c:v>semana 2 DIC</c:v>
                </c:pt>
                <c:pt idx="5">
                  <c:v>semana 3 DIC</c:v>
                </c:pt>
              </c:strCache>
            </c:strRef>
          </c:cat>
          <c:val>
            <c:numRef>
              <c:f>Hoja1!$J$13:$J$18</c:f>
              <c:numCache>
                <c:formatCode>General</c:formatCode>
                <c:ptCount val="6"/>
                <c:pt idx="0">
                  <c:v>36.4</c:v>
                </c:pt>
                <c:pt idx="1">
                  <c:v>37.200000000000003</c:v>
                </c:pt>
                <c:pt idx="2">
                  <c:v>36.700000000000003</c:v>
                </c:pt>
                <c:pt idx="3">
                  <c:v>38.4</c:v>
                </c:pt>
                <c:pt idx="4">
                  <c:v>36.9</c:v>
                </c:pt>
                <c:pt idx="5">
                  <c:v>35.799999999999997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Hoja1!$K$12</c:f>
              <c:strCache>
                <c:ptCount val="1"/>
                <c:pt idx="0">
                  <c:v>temperatura ambiente semanal promedio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Hoja1!$I$13:$I$18</c:f>
              <c:strCache>
                <c:ptCount val="6"/>
                <c:pt idx="0">
                  <c:v>semana 2 NOV</c:v>
                </c:pt>
                <c:pt idx="1">
                  <c:v>semana 3 NOV</c:v>
                </c:pt>
                <c:pt idx="2">
                  <c:v>semana 4 NOV</c:v>
                </c:pt>
                <c:pt idx="3">
                  <c:v>semana 1 DIC</c:v>
                </c:pt>
                <c:pt idx="4">
                  <c:v>semana 2 DIC</c:v>
                </c:pt>
                <c:pt idx="5">
                  <c:v>semana 3 DIC</c:v>
                </c:pt>
              </c:strCache>
            </c:strRef>
          </c:cat>
          <c:val>
            <c:numRef>
              <c:f>Hoja1!$K$13:$K$18</c:f>
              <c:numCache>
                <c:formatCode>General</c:formatCode>
                <c:ptCount val="6"/>
                <c:pt idx="0">
                  <c:v>25.9</c:v>
                </c:pt>
                <c:pt idx="1">
                  <c:v>26.6</c:v>
                </c:pt>
                <c:pt idx="2">
                  <c:v>25.7</c:v>
                </c:pt>
                <c:pt idx="3">
                  <c:v>25.5</c:v>
                </c:pt>
                <c:pt idx="4">
                  <c:v>26.4</c:v>
                </c:pt>
                <c:pt idx="5">
                  <c:v>25.7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Hoja1!$L$12</c:f>
              <c:strCache>
                <c:ptCount val="1"/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Hoja1!$I$13:$I$18</c:f>
              <c:strCache>
                <c:ptCount val="6"/>
                <c:pt idx="0">
                  <c:v>semana 2 NOV</c:v>
                </c:pt>
                <c:pt idx="1">
                  <c:v>semana 3 NOV</c:v>
                </c:pt>
                <c:pt idx="2">
                  <c:v>semana 4 NOV</c:v>
                </c:pt>
                <c:pt idx="3">
                  <c:v>semana 1 DIC</c:v>
                </c:pt>
                <c:pt idx="4">
                  <c:v>semana 2 DIC</c:v>
                </c:pt>
                <c:pt idx="5">
                  <c:v>semana 3 DIC</c:v>
                </c:pt>
              </c:strCache>
            </c:strRef>
          </c:cat>
          <c:val>
            <c:numRef>
              <c:f>Hoja1!$L$13:$L$18</c:f>
              <c:numCache>
                <c:formatCode>General</c:formatCode>
                <c:ptCount val="6"/>
                <c:pt idx="0">
                  <c:v>36.9</c:v>
                </c:pt>
                <c:pt idx="1">
                  <c:v>36.9</c:v>
                </c:pt>
                <c:pt idx="2">
                  <c:v>36.9</c:v>
                </c:pt>
                <c:pt idx="3">
                  <c:v>36.9</c:v>
                </c:pt>
                <c:pt idx="4">
                  <c:v>36.9</c:v>
                </c:pt>
                <c:pt idx="5">
                  <c:v>36.9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Hoja1!$M$12</c:f>
              <c:strCache>
                <c:ptCount val="1"/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Hoja1!$I$13:$I$18</c:f>
              <c:strCache>
                <c:ptCount val="6"/>
                <c:pt idx="0">
                  <c:v>semana 2 NOV</c:v>
                </c:pt>
                <c:pt idx="1">
                  <c:v>semana 3 NOV</c:v>
                </c:pt>
                <c:pt idx="2">
                  <c:v>semana 4 NOV</c:v>
                </c:pt>
                <c:pt idx="3">
                  <c:v>semana 1 DIC</c:v>
                </c:pt>
                <c:pt idx="4">
                  <c:v>semana 2 DIC</c:v>
                </c:pt>
                <c:pt idx="5">
                  <c:v>semana 3 DIC</c:v>
                </c:pt>
              </c:strCache>
            </c:strRef>
          </c:cat>
          <c:val>
            <c:numRef>
              <c:f>Hoja1!$M$13:$M$18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47552"/>
        <c:axId val="294949120"/>
      </c:lineChart>
      <c:catAx>
        <c:axId val="29494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4949120"/>
        <c:crosses val="autoZero"/>
        <c:auto val="1"/>
        <c:lblAlgn val="ctr"/>
        <c:lblOffset val="100"/>
        <c:noMultiLvlLbl val="0"/>
      </c:catAx>
      <c:valAx>
        <c:axId val="29494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49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58485305917074"/>
          <c:y val="0.86428029240962612"/>
          <c:w val="0.79141514694082926"/>
          <c:h val="6.7669614507316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TEMPERATURAS, AMBIENTE E INTERIOR DEL SECADOR PARABOLICO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0131094355911059E-2"/>
          <c:y val="0.15978457171467456"/>
          <c:w val="0.8904170930888281"/>
          <c:h val="0.64173022413931124"/>
        </c:manualLayout>
      </c:layout>
      <c:lineChart>
        <c:grouping val="standard"/>
        <c:varyColors val="0"/>
        <c:ser>
          <c:idx val="0"/>
          <c:order val="0"/>
          <c:tx>
            <c:strRef>
              <c:f>diario!$R$48</c:f>
              <c:strCache>
                <c:ptCount val="1"/>
                <c:pt idx="0">
                  <c:v>AMBIENTE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diario!$Q$49:$Q$63</c:f>
              <c:numCache>
                <c:formatCode>General</c:formatCode>
                <c:ptCount val="15"/>
                <c:pt idx="0" formatCode="d\-mmm">
                  <c:v>43432</c:v>
                </c:pt>
                <c:pt idx="1">
                  <c:v>29</c:v>
                </c:pt>
                <c:pt idx="2">
                  <c:v>30</c:v>
                </c:pt>
                <c:pt idx="3" formatCode="d\-mmm">
                  <c:v>43435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numCache>
            </c:numRef>
          </c:cat>
          <c:val>
            <c:numRef>
              <c:f>diario!$R$49:$R$63</c:f>
              <c:numCache>
                <c:formatCode>General</c:formatCode>
                <c:ptCount val="15"/>
                <c:pt idx="0">
                  <c:v>26.9</c:v>
                </c:pt>
                <c:pt idx="1">
                  <c:v>27.1</c:v>
                </c:pt>
                <c:pt idx="2">
                  <c:v>26.8</c:v>
                </c:pt>
                <c:pt idx="3">
                  <c:v>26</c:v>
                </c:pt>
                <c:pt idx="4">
                  <c:v>26.7</c:v>
                </c:pt>
                <c:pt idx="5">
                  <c:v>27</c:v>
                </c:pt>
                <c:pt idx="6">
                  <c:v>25.9</c:v>
                </c:pt>
                <c:pt idx="7">
                  <c:v>20.7</c:v>
                </c:pt>
                <c:pt idx="8">
                  <c:v>26.1</c:v>
                </c:pt>
                <c:pt idx="9">
                  <c:v>25.7</c:v>
                </c:pt>
                <c:pt idx="10">
                  <c:v>26.3</c:v>
                </c:pt>
                <c:pt idx="11">
                  <c:v>26.6</c:v>
                </c:pt>
                <c:pt idx="12">
                  <c:v>27.6</c:v>
                </c:pt>
                <c:pt idx="13">
                  <c:v>26.3</c:v>
                </c:pt>
                <c:pt idx="14">
                  <c:v>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diario!$S$48</c:f>
              <c:strCache>
                <c:ptCount val="1"/>
                <c:pt idx="0">
                  <c:v>INTERIOR DEL PARABOLICO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diario!$Q$49:$Q$63</c:f>
              <c:numCache>
                <c:formatCode>General</c:formatCode>
                <c:ptCount val="15"/>
                <c:pt idx="0" formatCode="d\-mmm">
                  <c:v>43432</c:v>
                </c:pt>
                <c:pt idx="1">
                  <c:v>29</c:v>
                </c:pt>
                <c:pt idx="2">
                  <c:v>30</c:v>
                </c:pt>
                <c:pt idx="3" formatCode="d\-mmm">
                  <c:v>43435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numCache>
            </c:numRef>
          </c:cat>
          <c:val>
            <c:numRef>
              <c:f>diario!$S$49:$S$63</c:f>
              <c:numCache>
                <c:formatCode>General</c:formatCode>
                <c:ptCount val="15"/>
                <c:pt idx="0">
                  <c:v>36.6</c:v>
                </c:pt>
                <c:pt idx="1">
                  <c:v>37.200000000000003</c:v>
                </c:pt>
                <c:pt idx="2">
                  <c:v>37.5</c:v>
                </c:pt>
                <c:pt idx="3">
                  <c:v>37.4</c:v>
                </c:pt>
                <c:pt idx="4">
                  <c:v>35.799999999999997</c:v>
                </c:pt>
                <c:pt idx="5">
                  <c:v>38.4</c:v>
                </c:pt>
                <c:pt idx="6">
                  <c:v>37.9</c:v>
                </c:pt>
                <c:pt idx="7">
                  <c:v>38.1</c:v>
                </c:pt>
                <c:pt idx="8">
                  <c:v>38</c:v>
                </c:pt>
                <c:pt idx="9">
                  <c:v>38.9</c:v>
                </c:pt>
                <c:pt idx="10">
                  <c:v>38.799999999999997</c:v>
                </c:pt>
                <c:pt idx="11">
                  <c:v>38.700000000000003</c:v>
                </c:pt>
                <c:pt idx="12">
                  <c:v>36.9</c:v>
                </c:pt>
                <c:pt idx="13">
                  <c:v>37.200000000000003</c:v>
                </c:pt>
                <c:pt idx="14">
                  <c:v>38.4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30422680"/>
        <c:axId val="330415232"/>
      </c:lineChart>
      <c:catAx>
        <c:axId val="330422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DIAS</a:t>
                </a:r>
              </a:p>
            </c:rich>
          </c:tx>
          <c:layout>
            <c:manualLayout>
              <c:xMode val="edge"/>
              <c:yMode val="edge"/>
              <c:x val="0.93228917340239637"/>
              <c:y val="0.87991335107198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5232"/>
        <c:crosses val="autoZero"/>
        <c:auto val="1"/>
        <c:lblAlgn val="ctr"/>
        <c:lblOffset val="100"/>
        <c:noMultiLvlLbl val="0"/>
      </c:catAx>
      <c:valAx>
        <c:axId val="330415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GRADOS CENTIGRADOS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226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56952595779639"/>
          <c:y val="0.89714544292581921"/>
          <c:w val="0.39488939376649063"/>
          <c:h val="5.548743419873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HUMEDAD DIARIA DE LA PULPA 3 CM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'porcentajes de humedad de la mu'!$H$24</c:f>
              <c:strCache>
                <c:ptCount val="1"/>
                <c:pt idx="0">
                  <c:v>BLOQUE I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'porcentajes de humedad de la mu'!$G$25:$G$31</c:f>
              <c:strCache>
                <c:ptCount val="7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</c:strCache>
            </c:strRef>
          </c:cat>
          <c:val>
            <c:numRef>
              <c:f>'porcentajes de humedad de la mu'!$H$25:$H$31</c:f>
              <c:numCache>
                <c:formatCode>General</c:formatCode>
                <c:ptCount val="7"/>
                <c:pt idx="0">
                  <c:v>86</c:v>
                </c:pt>
                <c:pt idx="1">
                  <c:v>70</c:v>
                </c:pt>
                <c:pt idx="2">
                  <c:v>50</c:v>
                </c:pt>
                <c:pt idx="3">
                  <c:v>38</c:v>
                </c:pt>
                <c:pt idx="4">
                  <c:v>25</c:v>
                </c:pt>
                <c:pt idx="5">
                  <c:v>15</c:v>
                </c:pt>
                <c:pt idx="6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'porcentajes de humedad de la mu'!$I$24</c:f>
              <c:strCache>
                <c:ptCount val="1"/>
                <c:pt idx="0">
                  <c:v>BLOQUE II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'porcentajes de humedad de la mu'!$G$25:$G$31</c:f>
              <c:strCache>
                <c:ptCount val="7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</c:strCache>
            </c:strRef>
          </c:cat>
          <c:val>
            <c:numRef>
              <c:f>'porcentajes de humedad de la mu'!$I$25:$I$31</c:f>
              <c:numCache>
                <c:formatCode>General</c:formatCode>
                <c:ptCount val="7"/>
                <c:pt idx="0">
                  <c:v>86</c:v>
                </c:pt>
                <c:pt idx="1">
                  <c:v>72</c:v>
                </c:pt>
                <c:pt idx="2">
                  <c:v>53</c:v>
                </c:pt>
                <c:pt idx="3">
                  <c:v>40</c:v>
                </c:pt>
                <c:pt idx="4">
                  <c:v>27</c:v>
                </c:pt>
                <c:pt idx="5">
                  <c:v>16</c:v>
                </c:pt>
                <c:pt idx="6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'porcentajes de humedad de la mu'!$J$24</c:f>
              <c:strCache>
                <c:ptCount val="1"/>
                <c:pt idx="0">
                  <c:v>BLOQUE III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'porcentajes de humedad de la mu'!$G$25:$G$31</c:f>
              <c:strCache>
                <c:ptCount val="7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</c:strCache>
            </c:strRef>
          </c:cat>
          <c:val>
            <c:numRef>
              <c:f>'porcentajes de humedad de la mu'!$J$25:$J$31</c:f>
              <c:numCache>
                <c:formatCode>General</c:formatCode>
                <c:ptCount val="7"/>
                <c:pt idx="0">
                  <c:v>86</c:v>
                </c:pt>
                <c:pt idx="1">
                  <c:v>69</c:v>
                </c:pt>
                <c:pt idx="2">
                  <c:v>52</c:v>
                </c:pt>
                <c:pt idx="3">
                  <c:v>40</c:v>
                </c:pt>
                <c:pt idx="4">
                  <c:v>28</c:v>
                </c:pt>
                <c:pt idx="5">
                  <c:v>14</c:v>
                </c:pt>
                <c:pt idx="6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30416016"/>
        <c:axId val="330417584"/>
      </c:lineChart>
      <c:catAx>
        <c:axId val="330416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7584"/>
        <c:crosses val="autoZero"/>
        <c:auto val="1"/>
        <c:lblAlgn val="ctr"/>
        <c:lblOffset val="100"/>
        <c:noMultiLvlLbl val="0"/>
      </c:catAx>
      <c:valAx>
        <c:axId val="330417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de humedad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6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HUMEDAD</a:t>
            </a:r>
            <a:r>
              <a:rPr lang="es-CO" baseline="0"/>
              <a:t> DIARIA DE LA PULPA 6 CM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'porcentajes de humedad de la mu'!$H$34</c:f>
              <c:strCache>
                <c:ptCount val="1"/>
                <c:pt idx="0">
                  <c:v>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'porcentajes de humedad de la mu'!$G$35:$G$44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'porcentajes de humedad de la mu'!$H$35:$H$44</c:f>
              <c:numCache>
                <c:formatCode>General</c:formatCode>
                <c:ptCount val="10"/>
                <c:pt idx="0">
                  <c:v>86</c:v>
                </c:pt>
                <c:pt idx="1">
                  <c:v>74</c:v>
                </c:pt>
                <c:pt idx="2">
                  <c:v>56</c:v>
                </c:pt>
                <c:pt idx="3">
                  <c:v>40</c:v>
                </c:pt>
                <c:pt idx="4">
                  <c:v>38</c:v>
                </c:pt>
                <c:pt idx="5">
                  <c:v>30</c:v>
                </c:pt>
                <c:pt idx="6">
                  <c:v>26</c:v>
                </c:pt>
                <c:pt idx="7">
                  <c:v>20</c:v>
                </c:pt>
                <c:pt idx="8">
                  <c:v>14</c:v>
                </c:pt>
                <c:pt idx="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'porcentajes de humedad de la mu'!$I$34</c:f>
              <c:strCache>
                <c:ptCount val="1"/>
                <c:pt idx="0">
                  <c:v>II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'porcentajes de humedad de la mu'!$G$35:$G$44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'porcentajes de humedad de la mu'!$I$35:$I$44</c:f>
              <c:numCache>
                <c:formatCode>General</c:formatCode>
                <c:ptCount val="10"/>
                <c:pt idx="0">
                  <c:v>86</c:v>
                </c:pt>
                <c:pt idx="1">
                  <c:v>75</c:v>
                </c:pt>
                <c:pt idx="2">
                  <c:v>59</c:v>
                </c:pt>
                <c:pt idx="3">
                  <c:v>46</c:v>
                </c:pt>
                <c:pt idx="4">
                  <c:v>35</c:v>
                </c:pt>
                <c:pt idx="5">
                  <c:v>28</c:v>
                </c:pt>
                <c:pt idx="6">
                  <c:v>22</c:v>
                </c:pt>
                <c:pt idx="7">
                  <c:v>17</c:v>
                </c:pt>
                <c:pt idx="8">
                  <c:v>13</c:v>
                </c:pt>
                <c:pt idx="9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'porcentajes de humedad de la mu'!$J$34</c:f>
              <c:strCache>
                <c:ptCount val="1"/>
                <c:pt idx="0">
                  <c:v>III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'porcentajes de humedad de la mu'!$G$35:$G$44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'porcentajes de humedad de la mu'!$J$35:$J$44</c:f>
              <c:numCache>
                <c:formatCode>General</c:formatCode>
                <c:ptCount val="10"/>
                <c:pt idx="0">
                  <c:v>86</c:v>
                </c:pt>
                <c:pt idx="1">
                  <c:v>76</c:v>
                </c:pt>
                <c:pt idx="2">
                  <c:v>58</c:v>
                </c:pt>
                <c:pt idx="3">
                  <c:v>49</c:v>
                </c:pt>
                <c:pt idx="4">
                  <c:v>37</c:v>
                </c:pt>
                <c:pt idx="5">
                  <c:v>29</c:v>
                </c:pt>
                <c:pt idx="6">
                  <c:v>21</c:v>
                </c:pt>
                <c:pt idx="7">
                  <c:v>16</c:v>
                </c:pt>
                <c:pt idx="8">
                  <c:v>13</c:v>
                </c:pt>
                <c:pt idx="9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16408"/>
        <c:axId val="330416800"/>
      </c:lineChart>
      <c:catAx>
        <c:axId val="33041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6800"/>
        <c:crosses val="autoZero"/>
        <c:auto val="1"/>
        <c:lblAlgn val="ctr"/>
        <c:lblOffset val="100"/>
        <c:noMultiLvlLbl val="0"/>
      </c:catAx>
      <c:valAx>
        <c:axId val="33041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DE HUMEDAD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HUMEDAD</a:t>
            </a:r>
            <a:r>
              <a:rPr lang="es-CO" baseline="0"/>
              <a:t> DIARIA DE LA PULPA 10 CM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'porcentajes de humedad de la mu'!$H$47</c:f>
              <c:strCache>
                <c:ptCount val="1"/>
                <c:pt idx="0">
                  <c:v>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'porcentajes de humedad de la mu'!$G$48:$G$59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'porcentajes de humedad de la mu'!$H$48:$H$59</c:f>
              <c:numCache>
                <c:formatCode>General</c:formatCode>
                <c:ptCount val="12"/>
                <c:pt idx="0">
                  <c:v>86</c:v>
                </c:pt>
                <c:pt idx="1">
                  <c:v>76</c:v>
                </c:pt>
                <c:pt idx="2">
                  <c:v>60</c:v>
                </c:pt>
                <c:pt idx="3">
                  <c:v>43</c:v>
                </c:pt>
                <c:pt idx="4">
                  <c:v>40</c:v>
                </c:pt>
                <c:pt idx="5">
                  <c:v>36</c:v>
                </c:pt>
                <c:pt idx="6">
                  <c:v>30</c:v>
                </c:pt>
                <c:pt idx="7">
                  <c:v>28</c:v>
                </c:pt>
                <c:pt idx="8">
                  <c:v>25</c:v>
                </c:pt>
                <c:pt idx="9">
                  <c:v>19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'porcentajes de humedad de la mu'!$I$47</c:f>
              <c:strCache>
                <c:ptCount val="1"/>
                <c:pt idx="0">
                  <c:v>II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'porcentajes de humedad de la mu'!$G$48:$G$59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'porcentajes de humedad de la mu'!$I$48:$I$59</c:f>
              <c:numCache>
                <c:formatCode>General</c:formatCode>
                <c:ptCount val="12"/>
                <c:pt idx="0">
                  <c:v>86</c:v>
                </c:pt>
                <c:pt idx="1">
                  <c:v>79</c:v>
                </c:pt>
                <c:pt idx="2">
                  <c:v>62</c:v>
                </c:pt>
                <c:pt idx="3">
                  <c:v>55</c:v>
                </c:pt>
                <c:pt idx="4">
                  <c:v>50</c:v>
                </c:pt>
                <c:pt idx="5">
                  <c:v>43</c:v>
                </c:pt>
                <c:pt idx="6">
                  <c:v>38</c:v>
                </c:pt>
                <c:pt idx="7">
                  <c:v>30</c:v>
                </c:pt>
                <c:pt idx="8">
                  <c:v>26</c:v>
                </c:pt>
                <c:pt idx="9">
                  <c:v>19</c:v>
                </c:pt>
                <c:pt idx="10">
                  <c:v>15</c:v>
                </c:pt>
                <c:pt idx="1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'porcentajes de humedad de la mu'!$J$47</c:f>
              <c:strCache>
                <c:ptCount val="1"/>
                <c:pt idx="0">
                  <c:v>III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'porcentajes de humedad de la mu'!$G$48:$G$59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'porcentajes de humedad de la mu'!$J$48:$J$59</c:f>
              <c:numCache>
                <c:formatCode>General</c:formatCode>
                <c:ptCount val="12"/>
                <c:pt idx="0">
                  <c:v>86</c:v>
                </c:pt>
                <c:pt idx="1">
                  <c:v>80</c:v>
                </c:pt>
                <c:pt idx="2">
                  <c:v>66</c:v>
                </c:pt>
                <c:pt idx="3">
                  <c:v>57</c:v>
                </c:pt>
                <c:pt idx="4">
                  <c:v>49</c:v>
                </c:pt>
                <c:pt idx="5">
                  <c:v>41</c:v>
                </c:pt>
                <c:pt idx="6">
                  <c:v>36</c:v>
                </c:pt>
                <c:pt idx="7">
                  <c:v>31</c:v>
                </c:pt>
                <c:pt idx="8">
                  <c:v>24</c:v>
                </c:pt>
                <c:pt idx="9">
                  <c:v>19</c:v>
                </c:pt>
                <c:pt idx="10">
                  <c:v>15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17976"/>
        <c:axId val="330418368"/>
      </c:lineChart>
      <c:catAx>
        <c:axId val="330417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8368"/>
        <c:crosses val="autoZero"/>
        <c:auto val="1"/>
        <c:lblAlgn val="ctr"/>
        <c:lblOffset val="100"/>
        <c:noMultiLvlLbl val="0"/>
      </c:catAx>
      <c:valAx>
        <c:axId val="3304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DE HUMEDAD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7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VALORES DE HUMEDAD SEGUN ESPESOR DE LA PULPA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'porcentajes de humedad de la mu'!$H$62</c:f>
              <c:strCache>
                <c:ptCount val="1"/>
                <c:pt idx="0">
                  <c:v>3 CM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'porcentajes de humedad de la mu'!$G$63:$G$74</c:f>
              <c:strCache>
                <c:ptCount val="12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 </c:v>
                </c:pt>
                <c:pt idx="10">
                  <c:v>dia 11</c:v>
                </c:pt>
                <c:pt idx="11">
                  <c:v>dia 12</c:v>
                </c:pt>
              </c:strCache>
            </c:strRef>
          </c:cat>
          <c:val>
            <c:numRef>
              <c:f>'porcentajes de humedad de la mu'!$H$63:$H$74</c:f>
              <c:numCache>
                <c:formatCode>0.00</c:formatCode>
                <c:ptCount val="12"/>
                <c:pt idx="0" formatCode="General">
                  <c:v>86</c:v>
                </c:pt>
                <c:pt idx="1">
                  <c:v>70.333333333333329</c:v>
                </c:pt>
                <c:pt idx="2">
                  <c:v>51.666666666666664</c:v>
                </c:pt>
                <c:pt idx="3">
                  <c:v>39.333333333333336</c:v>
                </c:pt>
                <c:pt idx="4">
                  <c:v>26.666666666666668</c:v>
                </c:pt>
                <c:pt idx="5" formatCode="General">
                  <c:v>15</c:v>
                </c:pt>
                <c:pt idx="6">
                  <c:v>10.333333333333334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'porcentajes de humedad de la mu'!$I$62</c:f>
              <c:strCache>
                <c:ptCount val="1"/>
                <c:pt idx="0">
                  <c:v>6 CM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'porcentajes de humedad de la mu'!$G$63:$G$74</c:f>
              <c:strCache>
                <c:ptCount val="12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 </c:v>
                </c:pt>
                <c:pt idx="10">
                  <c:v>dia 11</c:v>
                </c:pt>
                <c:pt idx="11">
                  <c:v>dia 12</c:v>
                </c:pt>
              </c:strCache>
            </c:strRef>
          </c:cat>
          <c:val>
            <c:numRef>
              <c:f>'porcentajes de humedad de la mu'!$I$63:$I$74</c:f>
              <c:numCache>
                <c:formatCode>General</c:formatCode>
                <c:ptCount val="12"/>
                <c:pt idx="0">
                  <c:v>86</c:v>
                </c:pt>
                <c:pt idx="1">
                  <c:v>75</c:v>
                </c:pt>
                <c:pt idx="2" formatCode="0.00">
                  <c:v>57.666666666666664</c:v>
                </c:pt>
                <c:pt idx="3">
                  <c:v>45</c:v>
                </c:pt>
                <c:pt idx="4" formatCode="0.00">
                  <c:v>36.666666666666664</c:v>
                </c:pt>
                <c:pt idx="5">
                  <c:v>29</c:v>
                </c:pt>
                <c:pt idx="6">
                  <c:v>23</c:v>
                </c:pt>
                <c:pt idx="7" formatCode="0.00">
                  <c:v>17.666666666666668</c:v>
                </c:pt>
                <c:pt idx="8" formatCode="0.00">
                  <c:v>13.333333333333334</c:v>
                </c:pt>
                <c:pt idx="9" formatCode="0.00">
                  <c:v>9.6666666666666661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'porcentajes de humedad de la mu'!$J$62</c:f>
              <c:strCache>
                <c:ptCount val="1"/>
                <c:pt idx="0">
                  <c:v>10 CM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'porcentajes de humedad de la mu'!$G$63:$G$74</c:f>
              <c:strCache>
                <c:ptCount val="12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 </c:v>
                </c:pt>
                <c:pt idx="10">
                  <c:v>dia 11</c:v>
                </c:pt>
                <c:pt idx="11">
                  <c:v>dia 12</c:v>
                </c:pt>
              </c:strCache>
            </c:strRef>
          </c:cat>
          <c:val>
            <c:numRef>
              <c:f>'porcentajes de humedad de la mu'!$J$63:$J$74</c:f>
              <c:numCache>
                <c:formatCode>0.00</c:formatCode>
                <c:ptCount val="12"/>
                <c:pt idx="0" formatCode="General">
                  <c:v>86</c:v>
                </c:pt>
                <c:pt idx="1">
                  <c:v>78.333333333333329</c:v>
                </c:pt>
                <c:pt idx="2">
                  <c:v>62.666666666666664</c:v>
                </c:pt>
                <c:pt idx="3">
                  <c:v>51.666666666666664</c:v>
                </c:pt>
                <c:pt idx="4">
                  <c:v>46.333333333333336</c:v>
                </c:pt>
                <c:pt idx="5" formatCode="General">
                  <c:v>40</c:v>
                </c:pt>
                <c:pt idx="6">
                  <c:v>34.666666666666664</c:v>
                </c:pt>
                <c:pt idx="7">
                  <c:v>29.666666666666668</c:v>
                </c:pt>
                <c:pt idx="8" formatCode="General">
                  <c:v>25</c:v>
                </c:pt>
                <c:pt idx="9" formatCode="General">
                  <c:v>19</c:v>
                </c:pt>
                <c:pt idx="10">
                  <c:v>14.333333333333334</c:v>
                </c:pt>
                <c:pt idx="11" formatCode="General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19936"/>
        <c:axId val="330418760"/>
      </c:lineChart>
      <c:catAx>
        <c:axId val="33041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8760"/>
        <c:crosses val="autoZero"/>
        <c:auto val="1"/>
        <c:lblAlgn val="ctr"/>
        <c:lblOffset val="100"/>
        <c:noMultiLvlLbl val="0"/>
      </c:catAx>
      <c:valAx>
        <c:axId val="33041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DE HUMEDAD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041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20</xdr:row>
      <xdr:rowOff>0</xdr:rowOff>
    </xdr:from>
    <xdr:to>
      <xdr:col>9</xdr:col>
      <xdr:colOff>847725</xdr:colOff>
      <xdr:row>36</xdr:row>
      <xdr:rowOff>119064</xdr:rowOff>
    </xdr:to>
    <xdr:graphicFrame macro="">
      <xdr:nvGraphicFramePr>
        <xdr:cNvPr id="3" name="Gráfico 2" title="te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0.0285</cdr:x>
      <cdr:y>0.18045</cdr:y>
    </cdr:from>
    <cdr:to>
      <cdr:x>0.08031</cdr:x>
      <cdr:y>0.66767</cdr:y>
    </cdr:to>
    <cdr:sp macro="" textlink="">
      <cdr:nvSpPr>
        <cdr:cNvPr id="2" name="CuadroTexto 5"/>
        <cdr:cNvSpPr txBox="1"/>
      </cdr:nvSpPr>
      <cdr:spPr>
        <a:xfrm xmlns:a="http://schemas.openxmlformats.org/drawingml/2006/main" rot="16200000">
          <a:off x="-371475" y="1152525"/>
          <a:ext cx="1543050" cy="3810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temperatura (°c)</a:t>
          </a:r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390524</xdr:colOff>
      <xdr:row>47</xdr:row>
      <xdr:rowOff>42862</xdr:rowOff>
    </xdr:from>
    <xdr:to>
      <xdr:col>15</xdr:col>
      <xdr:colOff>666749</xdr:colOff>
      <xdr:row>67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51</xdr:row>
      <xdr:rowOff>171450</xdr:rowOff>
    </xdr:from>
    <xdr:to>
      <xdr:col>11</xdr:col>
      <xdr:colOff>714375</xdr:colOff>
      <xdr:row>52</xdr:row>
      <xdr:rowOff>142875</xdr:rowOff>
    </xdr:to>
    <xdr:sp macro="" textlink="">
      <xdr:nvSpPr>
        <xdr:cNvPr id="5" name="Elipse 4"/>
        <xdr:cNvSpPr/>
      </xdr:nvSpPr>
      <xdr:spPr>
        <a:xfrm>
          <a:off x="8362950" y="9886950"/>
          <a:ext cx="180975" cy="161925"/>
        </a:xfrm>
        <a:prstGeom prst="ellipse">
          <a:avLst/>
        </a:prstGeom>
        <a:solidFill>
          <a:srgbClr val="FF00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19050</xdr:colOff>
      <xdr:row>55</xdr:row>
      <xdr:rowOff>47625</xdr:rowOff>
    </xdr:from>
    <xdr:to>
      <xdr:col>10</xdr:col>
      <xdr:colOff>161925</xdr:colOff>
      <xdr:row>56</xdr:row>
      <xdr:rowOff>0</xdr:rowOff>
    </xdr:to>
    <xdr:sp macro="" textlink="">
      <xdr:nvSpPr>
        <xdr:cNvPr id="8" name="Elipse 7"/>
        <xdr:cNvSpPr/>
      </xdr:nvSpPr>
      <xdr:spPr>
        <a:xfrm>
          <a:off x="7086600" y="10525125"/>
          <a:ext cx="142875" cy="142875"/>
        </a:xfrm>
        <a:prstGeom prst="ellips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0.52911</cdr:x>
      <cdr:y>0.8756</cdr:y>
    </cdr:from>
    <cdr:to>
      <cdr:x>0.79569</cdr:x>
      <cdr:y>0.94821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3825172" y="3381906"/>
          <a:ext cx="1927221" cy="280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800"/>
            <a:t>T°</a:t>
          </a:r>
          <a:r>
            <a:rPr lang="es-CO" sz="800" baseline="0"/>
            <a:t> MAX          T° MIN</a:t>
          </a:r>
          <a:r>
            <a:rPr lang="es-CO" sz="1100" baseline="0"/>
            <a:t>  </a:t>
          </a:r>
          <a:endParaRPr lang="es-CO" sz="1100"/>
        </a:p>
      </cdr:txBody>
    </cdr:sp>
  </cdr:relSizeAnchor>
  <cdr:relSizeAnchor xmlns:cdr="http://schemas.openxmlformats.org/drawingml/2006/chartDrawing">
    <cdr:from>
      <cdr:x>0.58762</cdr:x>
      <cdr:y>0.89396</cdr:y>
    </cdr:from>
    <cdr:to>
      <cdr:x>0.60474</cdr:x>
      <cdr:y>0.92355</cdr:y>
    </cdr:to>
    <cdr:sp macro="" textlink="">
      <cdr:nvSpPr>
        <cdr:cNvPr id="11" name="Elipse 10"/>
        <cdr:cNvSpPr/>
      </cdr:nvSpPr>
      <cdr:spPr>
        <a:xfrm xmlns:a="http://schemas.openxmlformats.org/drawingml/2006/main">
          <a:off x="4248151" y="3452813"/>
          <a:ext cx="123825" cy="1143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0.67984</cdr:x>
      <cdr:y>0.89642</cdr:y>
    </cdr:from>
    <cdr:to>
      <cdr:x>0.69302</cdr:x>
      <cdr:y>0.92602</cdr:y>
    </cdr:to>
    <cdr:sp macro="" textlink="">
      <cdr:nvSpPr>
        <cdr:cNvPr id="12" name="Elipse 11"/>
        <cdr:cNvSpPr/>
      </cdr:nvSpPr>
      <cdr:spPr>
        <a:xfrm xmlns:a="http://schemas.openxmlformats.org/drawingml/2006/main">
          <a:off x="4914901" y="3462338"/>
          <a:ext cx="95250" cy="114300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19050</xdr:rowOff>
    </xdr:from>
    <xdr:ext cx="3215367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0" y="400050"/>
              <a:ext cx="3215367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60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𝑐𝑚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150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𝑐𝑚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3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𝑐𝑚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0,7 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𝑔</m:t>
                        </m:r>
                      </m:num>
                      <m:den>
                        <m:sSup>
                          <m:sSupPr>
                            <m:ctrlPr>
                              <a:rPr lang="es-CO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e>
                          <m:sup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den>
                    </m:f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𝑘𝑔</m:t>
                        </m:r>
                      </m:num>
                      <m:den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10000 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  <m:r>
                      <a:rPr lang="es-CO" sz="1100" b="0" i="1">
                        <a:latin typeface="Cambria Math" panose="02040503050406030204" pitchFamily="18" charset="0"/>
                      </a:rPr>
                      <m:t>=18,9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𝑘𝑔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0" y="400050"/>
              <a:ext cx="3215367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60𝑐𝑚 𝑥 150 𝑐𝑚 𝑥 3 𝑐𝑚 𝑥  (0,7 𝑔)/〖𝑐𝑚〗^3   𝑥  (1 𝑘𝑔)/(10000 𝑔)=18,9 𝑘𝑔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13</xdr:col>
      <xdr:colOff>123825</xdr:colOff>
      <xdr:row>21</xdr:row>
      <xdr:rowOff>23812</xdr:rowOff>
    </xdr:from>
    <xdr:to>
      <xdr:col>19</xdr:col>
      <xdr:colOff>85725</xdr:colOff>
      <xdr:row>35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247650</xdr:colOff>
      <xdr:row>35</xdr:row>
      <xdr:rowOff>119062</xdr:rowOff>
    </xdr:from>
    <xdr:to>
      <xdr:col>20</xdr:col>
      <xdr:colOff>9526</xdr:colOff>
      <xdr:row>48</xdr:row>
      <xdr:rowOff>66676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323850</xdr:colOff>
      <xdr:row>49</xdr:row>
      <xdr:rowOff>23812</xdr:rowOff>
    </xdr:from>
    <xdr:to>
      <xdr:col>19</xdr:col>
      <xdr:colOff>323850</xdr:colOff>
      <xdr:row>63</xdr:row>
      <xdr:rowOff>100012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247649</xdr:colOff>
      <xdr:row>64</xdr:row>
      <xdr:rowOff>33337</xdr:rowOff>
    </xdr:from>
    <xdr:to>
      <xdr:col>19</xdr:col>
      <xdr:colOff>485774</xdr:colOff>
      <xdr:row>79</xdr:row>
      <xdr:rowOff>161925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2:M40"/>
  <sheetViews>
    <sheetView topLeftCell="A19" zoomScale="90" zoomScaleNormal="90" workbookViewId="0">
      <selection activeCell="K25" sqref="K25"/>
    </sheetView>
  </sheetViews>
  <sheetFormatPr baseColWidth="10" defaultRowHeight="15" x14ac:dyDescent="0.25"/>
  <cols>
    <col min="9" max="9" width="13.85546875" bestFit="1" customWidth="1"/>
    <col min="10" max="10" width="19.140625" bestFit="1" customWidth="1"/>
    <col min="11" max="11" width="17.5703125" bestFit="1" customWidth="1"/>
  </cols>
  <sheetData>
    <row r="12" spans="8:13" ht="45" customHeight="1" x14ac:dyDescent="0.25">
      <c r="J12" s="1" t="s">
        <v>9</v>
      </c>
      <c r="K12" s="1" t="s">
        <v>10</v>
      </c>
    </row>
    <row r="13" spans="8:13" x14ac:dyDescent="0.25">
      <c r="H13" s="37" t="s">
        <v>0</v>
      </c>
      <c r="I13" t="s">
        <v>2</v>
      </c>
      <c r="J13">
        <v>36.4</v>
      </c>
      <c r="K13">
        <v>25.9</v>
      </c>
      <c r="L13" s="2">
        <v>36.9</v>
      </c>
      <c r="M13">
        <v>26</v>
      </c>
    </row>
    <row r="14" spans="8:13" x14ac:dyDescent="0.25">
      <c r="H14" s="37"/>
      <c r="I14" t="s">
        <v>3</v>
      </c>
      <c r="J14">
        <v>37.200000000000003</v>
      </c>
      <c r="K14">
        <v>26.6</v>
      </c>
      <c r="L14" s="2">
        <v>36.9</v>
      </c>
      <c r="M14">
        <v>26</v>
      </c>
    </row>
    <row r="15" spans="8:13" x14ac:dyDescent="0.25">
      <c r="H15" s="37"/>
      <c r="I15" t="s">
        <v>4</v>
      </c>
      <c r="J15">
        <v>36.700000000000003</v>
      </c>
      <c r="K15">
        <v>25.7</v>
      </c>
      <c r="L15" s="2">
        <v>36.9</v>
      </c>
      <c r="M15">
        <v>26</v>
      </c>
    </row>
    <row r="16" spans="8:13" x14ac:dyDescent="0.25">
      <c r="H16" s="37" t="s">
        <v>1</v>
      </c>
      <c r="I16" t="s">
        <v>5</v>
      </c>
      <c r="J16">
        <v>38.4</v>
      </c>
      <c r="K16">
        <v>25.5</v>
      </c>
      <c r="L16" s="2">
        <v>36.9</v>
      </c>
      <c r="M16">
        <v>26</v>
      </c>
    </row>
    <row r="17" spans="8:13" x14ac:dyDescent="0.25">
      <c r="H17" s="37"/>
      <c r="I17" t="s">
        <v>6</v>
      </c>
      <c r="J17">
        <v>36.9</v>
      </c>
      <c r="K17">
        <v>26.4</v>
      </c>
      <c r="L17" s="2">
        <v>36.9</v>
      </c>
      <c r="M17">
        <v>26</v>
      </c>
    </row>
    <row r="18" spans="8:13" x14ac:dyDescent="0.25">
      <c r="H18" s="37"/>
      <c r="I18" t="s">
        <v>7</v>
      </c>
      <c r="J18">
        <v>35.799999999999997</v>
      </c>
      <c r="K18">
        <v>25.7</v>
      </c>
      <c r="L18" s="2">
        <v>36.9</v>
      </c>
      <c r="M18">
        <v>26</v>
      </c>
    </row>
    <row r="19" spans="8:13" x14ac:dyDescent="0.25">
      <c r="I19" t="s">
        <v>8</v>
      </c>
      <c r="J19" s="2">
        <f>AVERAGE(J13:J18)</f>
        <v>36.9</v>
      </c>
      <c r="K19" s="5">
        <f>AVERAGE(K13:K18)</f>
        <v>25.966666666666665</v>
      </c>
    </row>
    <row r="40" spans="13:13" x14ac:dyDescent="0.25">
      <c r="M40" s="4"/>
    </row>
  </sheetData>
  <mergeCells count="2">
    <mergeCell ref="H13:H15"/>
    <mergeCell ref="H16:H1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66"/>
  <sheetViews>
    <sheetView topLeftCell="I10" workbookViewId="0">
      <selection activeCell="P45" sqref="P45"/>
    </sheetView>
  </sheetViews>
  <sheetFormatPr baseColWidth="10" defaultRowHeight="15" x14ac:dyDescent="0.25"/>
  <cols>
    <col min="2" max="2" width="17.42578125" style="12" bestFit="1" customWidth="1"/>
    <col min="6" max="6" width="15.7109375" bestFit="1" customWidth="1"/>
    <col min="7" max="8" width="15.7109375" hidden="1" customWidth="1"/>
    <col min="9" max="9" width="15.7109375" customWidth="1"/>
    <col min="10" max="10" width="9.28515625" bestFit="1" customWidth="1"/>
    <col min="11" max="11" width="8.140625" bestFit="1" customWidth="1"/>
    <col min="12" max="12" width="9.42578125" bestFit="1" customWidth="1"/>
    <col min="13" max="13" width="26.28515625" customWidth="1"/>
    <col min="21" max="21" width="15.7109375" bestFit="1" customWidth="1"/>
  </cols>
  <sheetData>
    <row r="3" spans="2:21" x14ac:dyDescent="0.25">
      <c r="B3" s="12" t="s">
        <v>34</v>
      </c>
      <c r="C3" s="38" t="s">
        <v>32</v>
      </c>
      <c r="D3" s="38"/>
      <c r="E3" s="38"/>
      <c r="F3" s="38"/>
      <c r="G3" s="7"/>
      <c r="H3" s="7"/>
      <c r="I3" s="7"/>
      <c r="J3" s="38" t="s">
        <v>33</v>
      </c>
      <c r="K3" s="38"/>
      <c r="L3" s="38"/>
      <c r="M3" s="38"/>
    </row>
    <row r="4" spans="2:21" x14ac:dyDescent="0.25">
      <c r="B4" s="14" t="s">
        <v>35</v>
      </c>
      <c r="C4" s="9">
        <v>0.33333333333333331</v>
      </c>
      <c r="D4" s="10" t="s">
        <v>30</v>
      </c>
      <c r="E4" s="9">
        <v>0.66666666666666663</v>
      </c>
      <c r="F4" s="11" t="s">
        <v>31</v>
      </c>
      <c r="J4" s="9">
        <v>0.33333333333333331</v>
      </c>
      <c r="K4" s="10" t="s">
        <v>30</v>
      </c>
      <c r="L4" s="9">
        <v>0.66666666666666663</v>
      </c>
      <c r="M4" s="11" t="s">
        <v>31</v>
      </c>
    </row>
    <row r="5" spans="2:21" x14ac:dyDescent="0.25">
      <c r="B5" s="13">
        <v>41214</v>
      </c>
      <c r="C5">
        <v>17.399999999999999</v>
      </c>
      <c r="D5">
        <v>30.4</v>
      </c>
      <c r="E5">
        <v>28.4</v>
      </c>
      <c r="F5">
        <v>25.4</v>
      </c>
      <c r="G5">
        <f>(C5+D5+E5)</f>
        <v>76.199999999999989</v>
      </c>
      <c r="H5">
        <f>F5*3</f>
        <v>76.199999999999989</v>
      </c>
      <c r="J5">
        <v>27.9</v>
      </c>
      <c r="K5">
        <v>41.7</v>
      </c>
      <c r="L5">
        <v>39.6</v>
      </c>
      <c r="M5">
        <v>36.4</v>
      </c>
    </row>
    <row r="6" spans="2:21" x14ac:dyDescent="0.25">
      <c r="B6" s="15">
        <v>13</v>
      </c>
      <c r="C6">
        <v>18.600000000000001</v>
      </c>
      <c r="D6">
        <v>32.9</v>
      </c>
      <c r="E6">
        <v>29.8</v>
      </c>
      <c r="F6">
        <v>27.1</v>
      </c>
      <c r="G6">
        <f t="shared" ref="G6:G46" si="0">(C6+D6+E6)</f>
        <v>81.3</v>
      </c>
      <c r="H6">
        <f t="shared" ref="H6:H46" si="1">F6*3</f>
        <v>81.300000000000011</v>
      </c>
      <c r="J6">
        <v>27.7</v>
      </c>
      <c r="K6">
        <v>40.200000000000003</v>
      </c>
      <c r="L6">
        <v>39.5</v>
      </c>
      <c r="M6">
        <v>35.799999999999997</v>
      </c>
      <c r="Q6" s="40" t="s">
        <v>32</v>
      </c>
      <c r="R6" s="40"/>
      <c r="S6" s="40"/>
      <c r="T6" s="40"/>
      <c r="U6" s="40"/>
    </row>
    <row r="7" spans="2:21" x14ac:dyDescent="0.25">
      <c r="B7" s="12">
        <v>14</v>
      </c>
      <c r="C7">
        <v>16.7</v>
      </c>
      <c r="D7">
        <v>31.5</v>
      </c>
      <c r="E7">
        <v>28.9</v>
      </c>
      <c r="F7">
        <v>25.7</v>
      </c>
      <c r="G7">
        <f t="shared" si="0"/>
        <v>77.099999999999994</v>
      </c>
      <c r="H7">
        <f t="shared" si="1"/>
        <v>77.099999999999994</v>
      </c>
      <c r="J7">
        <v>28.4</v>
      </c>
      <c r="K7">
        <v>40.9</v>
      </c>
      <c r="L7">
        <v>39.6</v>
      </c>
      <c r="M7">
        <v>36.299999999999997</v>
      </c>
      <c r="Q7" s="21"/>
      <c r="R7" s="44">
        <v>0.33333333333333331</v>
      </c>
      <c r="S7" s="45" t="s">
        <v>30</v>
      </c>
      <c r="T7" s="44">
        <v>0.66666666666666663</v>
      </c>
      <c r="U7" s="46" t="s">
        <v>31</v>
      </c>
    </row>
    <row r="8" spans="2:21" x14ac:dyDescent="0.25">
      <c r="B8" s="12">
        <v>15</v>
      </c>
      <c r="C8">
        <v>18.100000000000001</v>
      </c>
      <c r="D8">
        <v>32.299999999999997</v>
      </c>
      <c r="E8">
        <v>30</v>
      </c>
      <c r="F8">
        <v>26.8</v>
      </c>
      <c r="G8">
        <f t="shared" si="0"/>
        <v>80.400000000000006</v>
      </c>
      <c r="H8">
        <f t="shared" si="1"/>
        <v>80.400000000000006</v>
      </c>
      <c r="J8">
        <v>28.6</v>
      </c>
      <c r="K8">
        <v>41.8</v>
      </c>
      <c r="L8">
        <v>40.6</v>
      </c>
      <c r="M8">
        <v>37</v>
      </c>
      <c r="Q8" s="47">
        <v>43432</v>
      </c>
      <c r="R8" s="21">
        <v>18.600000000000001</v>
      </c>
      <c r="S8" s="21">
        <v>31.9</v>
      </c>
      <c r="T8" s="21">
        <v>30.199999999999989</v>
      </c>
      <c r="U8" s="21">
        <v>26.9</v>
      </c>
    </row>
    <row r="9" spans="2:21" x14ac:dyDescent="0.25">
      <c r="B9" s="12">
        <v>16</v>
      </c>
      <c r="C9">
        <v>15.9</v>
      </c>
      <c r="D9">
        <v>28.6</v>
      </c>
      <c r="E9">
        <v>22.4</v>
      </c>
      <c r="F9">
        <v>22.3</v>
      </c>
      <c r="G9">
        <f t="shared" si="0"/>
        <v>66.900000000000006</v>
      </c>
      <c r="H9">
        <f t="shared" si="1"/>
        <v>66.900000000000006</v>
      </c>
      <c r="J9">
        <v>26.1</v>
      </c>
      <c r="K9">
        <v>39.6</v>
      </c>
      <c r="L9">
        <v>34.799999999999997</v>
      </c>
      <c r="M9">
        <v>33.5</v>
      </c>
      <c r="Q9" s="21">
        <v>29</v>
      </c>
      <c r="R9" s="21">
        <v>17.3</v>
      </c>
      <c r="S9" s="21">
        <v>33.200000000000003</v>
      </c>
      <c r="T9" s="21">
        <v>30.800000000000011</v>
      </c>
      <c r="U9" s="21">
        <v>27.1</v>
      </c>
    </row>
    <row r="10" spans="2:21" x14ac:dyDescent="0.25">
      <c r="B10" s="12">
        <v>17</v>
      </c>
      <c r="C10">
        <v>19.2</v>
      </c>
      <c r="D10">
        <v>33.200000000000003</v>
      </c>
      <c r="E10">
        <v>29.5</v>
      </c>
      <c r="F10">
        <v>27.3</v>
      </c>
      <c r="G10">
        <f t="shared" si="0"/>
        <v>81.900000000000006</v>
      </c>
      <c r="H10">
        <f t="shared" si="1"/>
        <v>81.900000000000006</v>
      </c>
      <c r="J10">
        <v>30.1</v>
      </c>
      <c r="K10">
        <v>42.6</v>
      </c>
      <c r="L10">
        <v>40.1</v>
      </c>
      <c r="M10">
        <v>37.6</v>
      </c>
      <c r="Q10" s="21">
        <v>30</v>
      </c>
      <c r="R10" s="21">
        <v>19.100000000000001</v>
      </c>
      <c r="S10" s="21">
        <v>31.8</v>
      </c>
      <c r="T10" s="21">
        <v>29.5</v>
      </c>
      <c r="U10" s="21">
        <v>26.8</v>
      </c>
    </row>
    <row r="11" spans="2:21" x14ac:dyDescent="0.25">
      <c r="B11" s="12">
        <v>18</v>
      </c>
      <c r="C11">
        <v>18.5</v>
      </c>
      <c r="D11">
        <v>32.799999999999997</v>
      </c>
      <c r="E11">
        <v>30.3</v>
      </c>
      <c r="F11">
        <v>27.2</v>
      </c>
      <c r="G11">
        <f t="shared" si="0"/>
        <v>81.599999999999994</v>
      </c>
      <c r="H11">
        <f t="shared" si="1"/>
        <v>81.599999999999994</v>
      </c>
      <c r="J11">
        <v>30.5</v>
      </c>
      <c r="K11">
        <v>42.9</v>
      </c>
      <c r="L11">
        <v>41.2</v>
      </c>
      <c r="M11">
        <v>38.200000000000003</v>
      </c>
      <c r="Q11" s="47">
        <v>43435</v>
      </c>
      <c r="R11" s="21">
        <v>17.5</v>
      </c>
      <c r="S11" s="21">
        <v>32.799999999999997</v>
      </c>
      <c r="T11" s="21">
        <v>27.700000000000003</v>
      </c>
      <c r="U11" s="21">
        <v>26</v>
      </c>
    </row>
    <row r="12" spans="2:21" x14ac:dyDescent="0.25">
      <c r="B12" s="12">
        <v>19</v>
      </c>
      <c r="C12">
        <v>17.399999999999999</v>
      </c>
      <c r="D12">
        <v>33.700000000000003</v>
      </c>
      <c r="E12">
        <v>29.9</v>
      </c>
      <c r="F12">
        <v>27</v>
      </c>
      <c r="G12">
        <f t="shared" si="0"/>
        <v>81</v>
      </c>
      <c r="H12">
        <f t="shared" si="1"/>
        <v>81</v>
      </c>
      <c r="J12">
        <v>29.3</v>
      </c>
      <c r="K12">
        <v>42.1</v>
      </c>
      <c r="L12">
        <v>40.200000000000003</v>
      </c>
      <c r="M12">
        <v>37.200000000000003</v>
      </c>
      <c r="Q12" s="21">
        <v>2</v>
      </c>
      <c r="R12" s="21">
        <v>17.899999999999999</v>
      </c>
      <c r="S12" s="21">
        <v>32.700000000000003</v>
      </c>
      <c r="T12" s="21">
        <v>29.499999999999993</v>
      </c>
      <c r="U12" s="21">
        <v>26.7</v>
      </c>
    </row>
    <row r="13" spans="2:21" x14ac:dyDescent="0.25">
      <c r="B13" s="12">
        <v>20</v>
      </c>
      <c r="C13">
        <v>17.5</v>
      </c>
      <c r="D13">
        <v>35.299999999999997</v>
      </c>
      <c r="E13">
        <v>33.9</v>
      </c>
      <c r="F13">
        <v>28.9</v>
      </c>
      <c r="G13">
        <f t="shared" si="0"/>
        <v>86.699999999999989</v>
      </c>
      <c r="H13">
        <f t="shared" si="1"/>
        <v>86.699999999999989</v>
      </c>
      <c r="J13">
        <v>30.5</v>
      </c>
      <c r="K13">
        <v>43.9</v>
      </c>
      <c r="L13">
        <v>42.9</v>
      </c>
      <c r="M13">
        <v>39.1</v>
      </c>
      <c r="Q13" s="21">
        <v>3</v>
      </c>
      <c r="R13" s="21">
        <v>19.399999999999999</v>
      </c>
      <c r="S13" s="21">
        <v>31.1</v>
      </c>
      <c r="T13" s="21">
        <v>30.5</v>
      </c>
      <c r="U13" s="21">
        <v>27</v>
      </c>
    </row>
    <row r="14" spans="2:21" x14ac:dyDescent="0.25">
      <c r="B14" s="12">
        <v>21</v>
      </c>
      <c r="C14">
        <v>16.3</v>
      </c>
      <c r="D14">
        <v>30.2</v>
      </c>
      <c r="E14">
        <v>28.5</v>
      </c>
      <c r="F14">
        <v>25</v>
      </c>
      <c r="G14">
        <f t="shared" si="0"/>
        <v>75</v>
      </c>
      <c r="H14">
        <f t="shared" si="1"/>
        <v>75</v>
      </c>
      <c r="J14">
        <v>29.2</v>
      </c>
      <c r="K14">
        <v>40.5</v>
      </c>
      <c r="L14">
        <v>37.4</v>
      </c>
      <c r="M14">
        <v>35.700000000000003</v>
      </c>
      <c r="Q14" s="21">
        <v>4</v>
      </c>
      <c r="R14" s="21">
        <v>17.8</v>
      </c>
      <c r="S14" s="21">
        <v>31.7</v>
      </c>
      <c r="T14" s="21">
        <v>28.199999999999989</v>
      </c>
      <c r="U14" s="21">
        <v>25.9</v>
      </c>
    </row>
    <row r="15" spans="2:21" x14ac:dyDescent="0.25">
      <c r="B15" s="12">
        <v>22</v>
      </c>
      <c r="C15">
        <v>18.399999999999999</v>
      </c>
      <c r="D15">
        <v>32.1</v>
      </c>
      <c r="E15">
        <v>29.9</v>
      </c>
      <c r="F15">
        <v>26.8</v>
      </c>
      <c r="G15">
        <f t="shared" si="0"/>
        <v>80.400000000000006</v>
      </c>
      <c r="H15">
        <f t="shared" si="1"/>
        <v>80.400000000000006</v>
      </c>
      <c r="J15">
        <v>29.3</v>
      </c>
      <c r="K15">
        <v>42.1</v>
      </c>
      <c r="L15">
        <v>39.9</v>
      </c>
      <c r="M15">
        <v>37.1</v>
      </c>
      <c r="Q15" s="21">
        <v>5</v>
      </c>
      <c r="R15" s="21">
        <v>16.2</v>
      </c>
      <c r="S15" s="21">
        <v>26.5</v>
      </c>
      <c r="T15" s="21">
        <v>19.399999999999991</v>
      </c>
      <c r="U15" s="21">
        <v>20.7</v>
      </c>
    </row>
    <row r="16" spans="2:21" x14ac:dyDescent="0.25">
      <c r="B16" s="12">
        <v>23</v>
      </c>
      <c r="C16">
        <v>16.5</v>
      </c>
      <c r="D16">
        <v>32.200000000000003</v>
      </c>
      <c r="E16">
        <f t="shared" ref="E16:E46" si="2">H16-(C16+D16)</f>
        <v>27.799999999999997</v>
      </c>
      <c r="F16">
        <v>25.5</v>
      </c>
      <c r="G16">
        <f t="shared" si="0"/>
        <v>76.5</v>
      </c>
      <c r="H16">
        <f t="shared" si="1"/>
        <v>76.5</v>
      </c>
      <c r="J16">
        <v>28.7</v>
      </c>
      <c r="K16">
        <v>40.299999999999997</v>
      </c>
      <c r="L16">
        <v>36.9</v>
      </c>
      <c r="M16">
        <v>35.299999999999997</v>
      </c>
      <c r="Q16" s="21">
        <v>6</v>
      </c>
      <c r="R16" s="21">
        <v>19.7</v>
      </c>
      <c r="S16" s="21">
        <v>30.4</v>
      </c>
      <c r="T16" s="21">
        <v>28.200000000000017</v>
      </c>
      <c r="U16" s="21">
        <v>26.1</v>
      </c>
    </row>
    <row r="17" spans="2:21" x14ac:dyDescent="0.25">
      <c r="B17" s="12">
        <v>24</v>
      </c>
      <c r="C17">
        <v>17.3</v>
      </c>
      <c r="D17">
        <v>31.9</v>
      </c>
      <c r="E17">
        <f t="shared" si="2"/>
        <v>29.700000000000003</v>
      </c>
      <c r="F17">
        <v>26.3</v>
      </c>
      <c r="G17">
        <f t="shared" si="0"/>
        <v>78.900000000000006</v>
      </c>
      <c r="H17">
        <f t="shared" si="1"/>
        <v>78.900000000000006</v>
      </c>
      <c r="J17">
        <v>28.6</v>
      </c>
      <c r="K17">
        <v>42.6</v>
      </c>
      <c r="L17">
        <v>39.200000000000003</v>
      </c>
      <c r="M17">
        <v>36.799999999999997</v>
      </c>
      <c r="Q17" s="21">
        <v>7</v>
      </c>
      <c r="R17" s="21">
        <v>18.7</v>
      </c>
      <c r="S17" s="21">
        <v>29.6</v>
      </c>
      <c r="T17" s="21">
        <v>28.799999999999997</v>
      </c>
      <c r="U17" s="21">
        <v>25.7</v>
      </c>
    </row>
    <row r="18" spans="2:21" x14ac:dyDescent="0.25">
      <c r="B18" s="12">
        <v>25</v>
      </c>
      <c r="C18">
        <v>18.399999999999999</v>
      </c>
      <c r="D18">
        <v>33.200000000000003</v>
      </c>
      <c r="E18">
        <f t="shared" si="2"/>
        <v>29.70000000000001</v>
      </c>
      <c r="F18">
        <v>27.1</v>
      </c>
      <c r="G18">
        <f t="shared" si="0"/>
        <v>81.300000000000011</v>
      </c>
      <c r="H18">
        <f t="shared" si="1"/>
        <v>81.300000000000011</v>
      </c>
      <c r="J18">
        <v>31.8</v>
      </c>
      <c r="K18">
        <v>43.9</v>
      </c>
      <c r="L18">
        <v>41.9</v>
      </c>
      <c r="M18">
        <v>39.200000000000003</v>
      </c>
      <c r="Q18" s="21">
        <v>8</v>
      </c>
      <c r="R18" s="21">
        <v>19.5</v>
      </c>
      <c r="S18" s="21">
        <v>30.2</v>
      </c>
      <c r="T18" s="21">
        <v>29.200000000000003</v>
      </c>
      <c r="U18" s="21">
        <v>26.3</v>
      </c>
    </row>
    <row r="19" spans="2:21" x14ac:dyDescent="0.25">
      <c r="B19" s="12">
        <v>26</v>
      </c>
      <c r="C19">
        <v>15.2</v>
      </c>
      <c r="D19">
        <v>27.5</v>
      </c>
      <c r="E19">
        <f t="shared" si="2"/>
        <v>23.600000000000009</v>
      </c>
      <c r="F19">
        <v>22.1</v>
      </c>
      <c r="G19">
        <f t="shared" si="0"/>
        <v>66.300000000000011</v>
      </c>
      <c r="H19">
        <f t="shared" si="1"/>
        <v>66.300000000000011</v>
      </c>
      <c r="J19">
        <v>27.9</v>
      </c>
      <c r="K19">
        <v>42.8</v>
      </c>
      <c r="L19">
        <v>39.4</v>
      </c>
      <c r="M19">
        <v>36.700000000000003</v>
      </c>
      <c r="Q19" s="21">
        <v>9</v>
      </c>
      <c r="R19" s="21">
        <v>18.3</v>
      </c>
      <c r="S19" s="21">
        <v>32.4</v>
      </c>
      <c r="T19" s="21">
        <v>29.100000000000009</v>
      </c>
      <c r="U19" s="21">
        <v>26.6</v>
      </c>
    </row>
    <row r="20" spans="2:21" x14ac:dyDescent="0.25">
      <c r="B20" s="12">
        <v>27</v>
      </c>
      <c r="C20">
        <v>16.899999999999999</v>
      </c>
      <c r="D20">
        <v>29.6</v>
      </c>
      <c r="E20">
        <f t="shared" si="2"/>
        <v>27.300000000000011</v>
      </c>
      <c r="F20">
        <v>24.6</v>
      </c>
      <c r="G20">
        <f t="shared" si="0"/>
        <v>73.800000000000011</v>
      </c>
      <c r="H20">
        <f t="shared" si="1"/>
        <v>73.800000000000011</v>
      </c>
      <c r="J20">
        <v>27.1</v>
      </c>
      <c r="K20">
        <v>41.7</v>
      </c>
      <c r="L20">
        <v>38.299999999999997</v>
      </c>
      <c r="M20">
        <v>35.700000000000003</v>
      </c>
      <c r="Q20" s="21">
        <v>10</v>
      </c>
      <c r="R20" s="21">
        <v>19.3</v>
      </c>
      <c r="S20" s="21">
        <v>32.700000000000003</v>
      </c>
      <c r="T20" s="21">
        <v>30.800000000000011</v>
      </c>
      <c r="U20" s="21">
        <v>27.6</v>
      </c>
    </row>
    <row r="21" spans="2:21" x14ac:dyDescent="0.25">
      <c r="B21" s="12">
        <v>28</v>
      </c>
      <c r="C21">
        <v>18.600000000000001</v>
      </c>
      <c r="D21">
        <v>31.9</v>
      </c>
      <c r="E21">
        <f t="shared" si="2"/>
        <v>30.199999999999989</v>
      </c>
      <c r="F21">
        <v>26.9</v>
      </c>
      <c r="G21">
        <f t="shared" si="0"/>
        <v>80.699999999999989</v>
      </c>
      <c r="H21">
        <f t="shared" si="1"/>
        <v>80.699999999999989</v>
      </c>
      <c r="J21">
        <v>28.2</v>
      </c>
      <c r="K21">
        <v>42.2</v>
      </c>
      <c r="L21">
        <v>39.4</v>
      </c>
      <c r="M21">
        <v>36.6</v>
      </c>
      <c r="Q21" s="21">
        <v>11</v>
      </c>
      <c r="R21" s="21">
        <v>18.2</v>
      </c>
      <c r="S21" s="21">
        <v>31.3</v>
      </c>
      <c r="T21" s="21">
        <v>29.400000000000006</v>
      </c>
      <c r="U21" s="21">
        <v>26.3</v>
      </c>
    </row>
    <row r="22" spans="2:21" x14ac:dyDescent="0.25">
      <c r="B22" s="12">
        <v>29</v>
      </c>
      <c r="C22">
        <v>17.3</v>
      </c>
      <c r="D22">
        <v>33.200000000000003</v>
      </c>
      <c r="E22">
        <f t="shared" si="2"/>
        <v>30.800000000000011</v>
      </c>
      <c r="F22">
        <v>27.1</v>
      </c>
      <c r="G22">
        <f t="shared" si="0"/>
        <v>81.300000000000011</v>
      </c>
      <c r="H22">
        <f t="shared" si="1"/>
        <v>81.300000000000011</v>
      </c>
      <c r="J22">
        <v>28.7</v>
      </c>
      <c r="K22">
        <v>43.1</v>
      </c>
      <c r="L22">
        <v>39.799999999999997</v>
      </c>
      <c r="M22">
        <v>37.200000000000003</v>
      </c>
      <c r="Q22" s="21">
        <v>12</v>
      </c>
      <c r="R22" s="21">
        <v>19.100000000000001</v>
      </c>
      <c r="S22" s="21">
        <v>32.799999999999997</v>
      </c>
      <c r="T22" s="21">
        <v>30.000000000000007</v>
      </c>
      <c r="U22" s="21">
        <v>27.3</v>
      </c>
    </row>
    <row r="23" spans="2:21" x14ac:dyDescent="0.25">
      <c r="B23" s="12">
        <v>30</v>
      </c>
      <c r="C23">
        <v>19.100000000000001</v>
      </c>
      <c r="D23">
        <v>31.8</v>
      </c>
      <c r="E23">
        <f t="shared" si="2"/>
        <v>29.5</v>
      </c>
      <c r="F23">
        <v>26.8</v>
      </c>
      <c r="G23">
        <f t="shared" si="0"/>
        <v>80.400000000000006</v>
      </c>
      <c r="H23">
        <f t="shared" si="1"/>
        <v>80.400000000000006</v>
      </c>
      <c r="J23">
        <v>31.3</v>
      </c>
      <c r="K23">
        <v>41.5</v>
      </c>
      <c r="L23">
        <v>39.700000000000003</v>
      </c>
      <c r="M23">
        <v>37.5</v>
      </c>
    </row>
    <row r="24" spans="2:21" x14ac:dyDescent="0.25">
      <c r="B24" s="13">
        <v>37226</v>
      </c>
      <c r="C24">
        <v>17.5</v>
      </c>
      <c r="D24">
        <v>32.799999999999997</v>
      </c>
      <c r="E24">
        <f t="shared" si="2"/>
        <v>27.700000000000003</v>
      </c>
      <c r="F24">
        <v>26</v>
      </c>
      <c r="G24">
        <f t="shared" si="0"/>
        <v>78</v>
      </c>
      <c r="H24">
        <f t="shared" si="1"/>
        <v>78</v>
      </c>
      <c r="J24">
        <v>28.7</v>
      </c>
      <c r="K24">
        <v>43.2</v>
      </c>
      <c r="L24">
        <v>40.299999999999997</v>
      </c>
      <c r="M24">
        <v>37.4</v>
      </c>
    </row>
    <row r="25" spans="2:21" x14ac:dyDescent="0.25">
      <c r="B25" s="12">
        <v>2</v>
      </c>
      <c r="C25">
        <v>17.899999999999999</v>
      </c>
      <c r="D25">
        <v>32.700000000000003</v>
      </c>
      <c r="E25">
        <f t="shared" si="2"/>
        <v>29.499999999999993</v>
      </c>
      <c r="F25">
        <v>26.7</v>
      </c>
      <c r="G25">
        <f t="shared" si="0"/>
        <v>80.099999999999994</v>
      </c>
      <c r="H25">
        <f t="shared" si="1"/>
        <v>80.099999999999994</v>
      </c>
      <c r="J25">
        <v>28.4</v>
      </c>
      <c r="K25">
        <v>41.9</v>
      </c>
      <c r="L25">
        <v>37.1</v>
      </c>
      <c r="M25">
        <v>35.799999999999997</v>
      </c>
    </row>
    <row r="26" spans="2:21" x14ac:dyDescent="0.25">
      <c r="B26" s="12">
        <v>3</v>
      </c>
      <c r="C26">
        <v>19.399999999999999</v>
      </c>
      <c r="D26">
        <v>31.1</v>
      </c>
      <c r="E26">
        <f t="shared" si="2"/>
        <v>30.5</v>
      </c>
      <c r="F26">
        <v>27</v>
      </c>
      <c r="G26">
        <f t="shared" si="0"/>
        <v>81</v>
      </c>
      <c r="H26">
        <f t="shared" si="1"/>
        <v>81</v>
      </c>
      <c r="J26">
        <v>30.5</v>
      </c>
      <c r="K26">
        <v>43.4</v>
      </c>
      <c r="L26">
        <v>41.3</v>
      </c>
      <c r="M26">
        <v>38.4</v>
      </c>
    </row>
    <row r="27" spans="2:21" x14ac:dyDescent="0.25">
      <c r="B27" s="12">
        <v>4</v>
      </c>
      <c r="C27">
        <v>17.8</v>
      </c>
      <c r="D27">
        <v>31.7</v>
      </c>
      <c r="E27">
        <f t="shared" si="2"/>
        <v>28.199999999999989</v>
      </c>
      <c r="F27">
        <v>25.9</v>
      </c>
      <c r="G27">
        <f t="shared" si="0"/>
        <v>77.699999999999989</v>
      </c>
      <c r="H27">
        <f t="shared" si="1"/>
        <v>77.699999999999989</v>
      </c>
      <c r="J27">
        <v>29.1</v>
      </c>
      <c r="K27">
        <v>42.6</v>
      </c>
      <c r="L27">
        <v>42</v>
      </c>
      <c r="M27">
        <v>37.9</v>
      </c>
      <c r="Q27" s="40" t="s">
        <v>33</v>
      </c>
      <c r="R27" s="40"/>
      <c r="S27" s="40"/>
      <c r="T27" s="40"/>
      <c r="U27" s="40"/>
    </row>
    <row r="28" spans="2:21" x14ac:dyDescent="0.25">
      <c r="B28" s="12">
        <v>5</v>
      </c>
      <c r="C28">
        <v>16.2</v>
      </c>
      <c r="D28">
        <v>26.5</v>
      </c>
      <c r="E28">
        <f t="shared" si="2"/>
        <v>19.399999999999991</v>
      </c>
      <c r="F28">
        <v>20.7</v>
      </c>
      <c r="G28">
        <f t="shared" si="0"/>
        <v>62.099999999999994</v>
      </c>
      <c r="H28">
        <f t="shared" si="1"/>
        <v>62.099999999999994</v>
      </c>
      <c r="J28">
        <v>30.6</v>
      </c>
      <c r="K28">
        <v>43.3</v>
      </c>
      <c r="L28">
        <v>40.4</v>
      </c>
      <c r="M28">
        <v>38.1</v>
      </c>
      <c r="Q28" s="21"/>
      <c r="R28" s="44">
        <v>0.33333333333333331</v>
      </c>
      <c r="S28" s="45" t="s">
        <v>30</v>
      </c>
      <c r="T28" s="44">
        <v>0.66666666666666663</v>
      </c>
      <c r="U28" s="46" t="s">
        <v>31</v>
      </c>
    </row>
    <row r="29" spans="2:21" x14ac:dyDescent="0.25">
      <c r="B29" s="12">
        <v>6</v>
      </c>
      <c r="C29">
        <v>19.7</v>
      </c>
      <c r="D29">
        <v>30.4</v>
      </c>
      <c r="E29">
        <f t="shared" si="2"/>
        <v>28.200000000000017</v>
      </c>
      <c r="F29">
        <v>26.1</v>
      </c>
      <c r="G29">
        <f t="shared" si="0"/>
        <v>78.300000000000011</v>
      </c>
      <c r="H29">
        <f t="shared" si="1"/>
        <v>78.300000000000011</v>
      </c>
      <c r="J29">
        <v>29.8</v>
      </c>
      <c r="K29">
        <v>43.1</v>
      </c>
      <c r="L29">
        <v>41.1</v>
      </c>
      <c r="M29">
        <v>38</v>
      </c>
      <c r="Q29" s="47">
        <v>43432</v>
      </c>
      <c r="R29" s="21">
        <v>28.2</v>
      </c>
      <c r="S29" s="21">
        <v>42.2</v>
      </c>
      <c r="T29" s="21">
        <v>39.4</v>
      </c>
      <c r="U29" s="21">
        <v>36.6</v>
      </c>
    </row>
    <row r="30" spans="2:21" x14ac:dyDescent="0.25">
      <c r="B30" s="12">
        <v>7</v>
      </c>
      <c r="C30">
        <v>18.7</v>
      </c>
      <c r="D30">
        <v>29.6</v>
      </c>
      <c r="E30">
        <f t="shared" si="2"/>
        <v>28.799999999999997</v>
      </c>
      <c r="F30">
        <v>25.7</v>
      </c>
      <c r="G30">
        <f t="shared" si="0"/>
        <v>77.099999999999994</v>
      </c>
      <c r="H30">
        <f t="shared" si="1"/>
        <v>77.099999999999994</v>
      </c>
      <c r="J30">
        <v>31.7</v>
      </c>
      <c r="K30">
        <v>43.5</v>
      </c>
      <c r="L30">
        <v>41.5</v>
      </c>
      <c r="M30">
        <v>38.9</v>
      </c>
      <c r="Q30" s="21">
        <v>29</v>
      </c>
      <c r="R30" s="21">
        <v>28.7</v>
      </c>
      <c r="S30" s="21">
        <v>43.1</v>
      </c>
      <c r="T30" s="21">
        <v>39.799999999999997</v>
      </c>
      <c r="U30" s="21">
        <v>37.200000000000003</v>
      </c>
    </row>
    <row r="31" spans="2:21" x14ac:dyDescent="0.25">
      <c r="B31" s="12">
        <v>8</v>
      </c>
      <c r="C31">
        <v>19.5</v>
      </c>
      <c r="D31">
        <v>30.2</v>
      </c>
      <c r="E31">
        <f t="shared" si="2"/>
        <v>29.200000000000003</v>
      </c>
      <c r="F31">
        <v>26.3</v>
      </c>
      <c r="G31">
        <f t="shared" si="0"/>
        <v>78.900000000000006</v>
      </c>
      <c r="H31">
        <f t="shared" si="1"/>
        <v>78.900000000000006</v>
      </c>
      <c r="J31">
        <v>32.1</v>
      </c>
      <c r="K31">
        <v>43.7</v>
      </c>
      <c r="L31">
        <v>40.6</v>
      </c>
      <c r="M31">
        <v>38.799999999999997</v>
      </c>
      <c r="Q31" s="21">
        <v>30</v>
      </c>
      <c r="R31" s="21">
        <v>31.3</v>
      </c>
      <c r="S31" s="21">
        <v>41.5</v>
      </c>
      <c r="T31" s="21">
        <v>39.700000000000003</v>
      </c>
      <c r="U31" s="21">
        <v>37.5</v>
      </c>
    </row>
    <row r="32" spans="2:21" x14ac:dyDescent="0.25">
      <c r="B32" s="12">
        <v>9</v>
      </c>
      <c r="C32">
        <v>18.3</v>
      </c>
      <c r="D32">
        <v>32.4</v>
      </c>
      <c r="E32">
        <f t="shared" si="2"/>
        <v>29.100000000000009</v>
      </c>
      <c r="F32">
        <v>26.6</v>
      </c>
      <c r="G32">
        <f t="shared" si="0"/>
        <v>79.800000000000011</v>
      </c>
      <c r="H32">
        <f t="shared" si="1"/>
        <v>79.800000000000011</v>
      </c>
      <c r="J32">
        <v>31.5</v>
      </c>
      <c r="K32">
        <v>43.9</v>
      </c>
      <c r="L32">
        <v>40.700000000000003</v>
      </c>
      <c r="M32">
        <v>38.700000000000003</v>
      </c>
      <c r="Q32" s="47">
        <v>43435</v>
      </c>
      <c r="R32" s="21">
        <v>28.7</v>
      </c>
      <c r="S32" s="21">
        <v>43.2</v>
      </c>
      <c r="T32" s="21">
        <v>40.299999999999997</v>
      </c>
      <c r="U32" s="21">
        <v>37.4</v>
      </c>
    </row>
    <row r="33" spans="2:21" x14ac:dyDescent="0.25">
      <c r="B33" s="12">
        <v>10</v>
      </c>
      <c r="C33">
        <v>19.3</v>
      </c>
      <c r="D33">
        <v>32.700000000000003</v>
      </c>
      <c r="E33">
        <f t="shared" si="2"/>
        <v>30.800000000000011</v>
      </c>
      <c r="F33">
        <v>27.6</v>
      </c>
      <c r="G33">
        <f t="shared" si="0"/>
        <v>82.800000000000011</v>
      </c>
      <c r="H33">
        <f t="shared" si="1"/>
        <v>82.800000000000011</v>
      </c>
      <c r="J33">
        <v>29.8</v>
      </c>
      <c r="K33">
        <v>41.8</v>
      </c>
      <c r="L33">
        <v>39.1</v>
      </c>
      <c r="M33">
        <v>36.9</v>
      </c>
      <c r="Q33" s="21">
        <v>2</v>
      </c>
      <c r="R33" s="21">
        <v>28.4</v>
      </c>
      <c r="S33" s="21">
        <v>41.9</v>
      </c>
      <c r="T33" s="21">
        <v>37.1</v>
      </c>
      <c r="U33" s="21">
        <v>35.799999999999997</v>
      </c>
    </row>
    <row r="34" spans="2:21" x14ac:dyDescent="0.25">
      <c r="B34" s="12">
        <v>11</v>
      </c>
      <c r="C34">
        <v>18.2</v>
      </c>
      <c r="D34">
        <v>31.3</v>
      </c>
      <c r="E34">
        <f t="shared" si="2"/>
        <v>29.400000000000006</v>
      </c>
      <c r="F34">
        <v>26.3</v>
      </c>
      <c r="G34">
        <f t="shared" si="0"/>
        <v>78.900000000000006</v>
      </c>
      <c r="H34">
        <f t="shared" si="1"/>
        <v>78.900000000000006</v>
      </c>
      <c r="J34">
        <v>28.6</v>
      </c>
      <c r="K34">
        <v>42.1</v>
      </c>
      <c r="L34">
        <v>40.9</v>
      </c>
      <c r="M34">
        <v>37.200000000000003</v>
      </c>
      <c r="Q34" s="21">
        <v>3</v>
      </c>
      <c r="R34" s="21">
        <v>30.5</v>
      </c>
      <c r="S34" s="21">
        <v>43.4</v>
      </c>
      <c r="T34" s="21">
        <v>41.3</v>
      </c>
      <c r="U34" s="21">
        <v>38.4</v>
      </c>
    </row>
    <row r="35" spans="2:21" x14ac:dyDescent="0.25">
      <c r="B35" s="12">
        <v>12</v>
      </c>
      <c r="C35">
        <v>19.100000000000001</v>
      </c>
      <c r="D35">
        <v>32.799999999999997</v>
      </c>
      <c r="E35">
        <f t="shared" si="2"/>
        <v>30.000000000000007</v>
      </c>
      <c r="F35">
        <v>27.3</v>
      </c>
      <c r="G35">
        <f t="shared" si="0"/>
        <v>81.900000000000006</v>
      </c>
      <c r="H35">
        <f t="shared" si="1"/>
        <v>81.900000000000006</v>
      </c>
      <c r="J35">
        <v>29.7</v>
      </c>
      <c r="K35">
        <v>43.2</v>
      </c>
      <c r="L35">
        <v>42.3</v>
      </c>
      <c r="M35">
        <v>38.4</v>
      </c>
      <c r="Q35" s="21">
        <v>4</v>
      </c>
      <c r="R35" s="21">
        <v>29.1</v>
      </c>
      <c r="S35" s="21">
        <v>42.6</v>
      </c>
      <c r="T35" s="21">
        <v>42</v>
      </c>
      <c r="U35" s="21">
        <v>37.9</v>
      </c>
    </row>
    <row r="36" spans="2:21" x14ac:dyDescent="0.25">
      <c r="B36" s="12">
        <v>13</v>
      </c>
      <c r="C36">
        <v>17.399999999999999</v>
      </c>
      <c r="D36">
        <v>29.4</v>
      </c>
      <c r="E36">
        <f t="shared" si="2"/>
        <v>27.600000000000009</v>
      </c>
      <c r="F36">
        <v>24.8</v>
      </c>
      <c r="G36">
        <f t="shared" si="0"/>
        <v>74.400000000000006</v>
      </c>
      <c r="H36">
        <f t="shared" si="1"/>
        <v>74.400000000000006</v>
      </c>
      <c r="J36">
        <v>28.2</v>
      </c>
      <c r="K36">
        <v>41.6</v>
      </c>
      <c r="L36">
        <v>38.5</v>
      </c>
      <c r="M36">
        <v>36.1</v>
      </c>
      <c r="Q36" s="21">
        <v>5</v>
      </c>
      <c r="R36" s="21">
        <v>30.6</v>
      </c>
      <c r="S36" s="21">
        <v>43.3</v>
      </c>
      <c r="T36" s="21">
        <v>40.4</v>
      </c>
      <c r="U36" s="21">
        <v>38.1</v>
      </c>
    </row>
    <row r="37" spans="2:21" x14ac:dyDescent="0.25">
      <c r="B37" s="12">
        <v>14</v>
      </c>
      <c r="C37">
        <v>16.899999999999999</v>
      </c>
      <c r="D37">
        <v>30.1</v>
      </c>
      <c r="E37">
        <f t="shared" si="2"/>
        <v>27.699999999999989</v>
      </c>
      <c r="F37">
        <v>24.9</v>
      </c>
      <c r="G37">
        <f t="shared" si="0"/>
        <v>74.699999999999989</v>
      </c>
      <c r="H37">
        <f t="shared" si="1"/>
        <v>74.699999999999989</v>
      </c>
      <c r="J37">
        <v>28.4</v>
      </c>
      <c r="K37">
        <v>40.299999999999997</v>
      </c>
      <c r="L37">
        <v>37.200000000000003</v>
      </c>
      <c r="M37">
        <v>35.299999999999997</v>
      </c>
      <c r="Q37" s="21">
        <v>6</v>
      </c>
      <c r="R37" s="21">
        <v>29.8</v>
      </c>
      <c r="S37" s="21">
        <v>43.1</v>
      </c>
      <c r="T37" s="21">
        <v>41.1</v>
      </c>
      <c r="U37" s="21">
        <v>38</v>
      </c>
    </row>
    <row r="38" spans="2:21" x14ac:dyDescent="0.25">
      <c r="B38" s="12">
        <v>15</v>
      </c>
      <c r="C38">
        <v>19.7</v>
      </c>
      <c r="D38">
        <v>32.799999999999997</v>
      </c>
      <c r="E38">
        <f t="shared" si="2"/>
        <v>31.199999999999989</v>
      </c>
      <c r="F38">
        <v>27.9</v>
      </c>
      <c r="G38">
        <f t="shared" si="0"/>
        <v>83.699999999999989</v>
      </c>
      <c r="H38">
        <f t="shared" si="1"/>
        <v>83.699999999999989</v>
      </c>
      <c r="J38">
        <v>31.1</v>
      </c>
      <c r="K38">
        <v>42.9</v>
      </c>
      <c r="L38">
        <v>41.5</v>
      </c>
      <c r="M38">
        <v>38.5</v>
      </c>
      <c r="Q38" s="21">
        <v>7</v>
      </c>
      <c r="R38" s="21">
        <v>31.7</v>
      </c>
      <c r="S38" s="21">
        <v>43.5</v>
      </c>
      <c r="T38" s="21">
        <v>41.5</v>
      </c>
      <c r="U38" s="21">
        <v>38.9</v>
      </c>
    </row>
    <row r="39" spans="2:21" x14ac:dyDescent="0.25">
      <c r="B39" s="12">
        <v>16</v>
      </c>
      <c r="C39">
        <v>19.600000000000001</v>
      </c>
      <c r="D39">
        <v>31.5</v>
      </c>
      <c r="E39">
        <f t="shared" si="2"/>
        <v>28.999999999999993</v>
      </c>
      <c r="F39">
        <v>26.7</v>
      </c>
      <c r="G39">
        <f t="shared" si="0"/>
        <v>80.099999999999994</v>
      </c>
      <c r="H39">
        <f t="shared" si="1"/>
        <v>80.099999999999994</v>
      </c>
      <c r="J39">
        <v>29.5</v>
      </c>
      <c r="K39">
        <v>41.5</v>
      </c>
      <c r="L39">
        <v>36.700000000000003</v>
      </c>
      <c r="M39">
        <v>35.9</v>
      </c>
      <c r="Q39" s="21">
        <v>8</v>
      </c>
      <c r="R39" s="21">
        <v>32.1</v>
      </c>
      <c r="S39" s="21">
        <v>43.7</v>
      </c>
      <c r="T39" s="21">
        <v>40.6</v>
      </c>
      <c r="U39" s="21">
        <v>38.799999999999997</v>
      </c>
    </row>
    <row r="40" spans="2:21" x14ac:dyDescent="0.25">
      <c r="B40" s="12">
        <v>17</v>
      </c>
      <c r="C40">
        <v>18.600000000000001</v>
      </c>
      <c r="D40">
        <v>32.700000000000003</v>
      </c>
      <c r="E40">
        <f t="shared" si="2"/>
        <v>29.399999999999984</v>
      </c>
      <c r="F40">
        <v>26.9</v>
      </c>
      <c r="G40">
        <f t="shared" si="0"/>
        <v>80.699999999999989</v>
      </c>
      <c r="H40">
        <f t="shared" si="1"/>
        <v>80.699999999999989</v>
      </c>
      <c r="J40">
        <v>28.7</v>
      </c>
      <c r="K40">
        <v>40.799999999999997</v>
      </c>
      <c r="L40">
        <v>37.9</v>
      </c>
      <c r="M40">
        <v>35.799999999999997</v>
      </c>
      <c r="Q40" s="21">
        <v>9</v>
      </c>
      <c r="R40" s="21">
        <v>31.5</v>
      </c>
      <c r="S40" s="21">
        <v>43.9</v>
      </c>
      <c r="T40" s="21">
        <v>40.700000000000003</v>
      </c>
      <c r="U40" s="21">
        <v>38.700000000000003</v>
      </c>
    </row>
    <row r="41" spans="2:21" x14ac:dyDescent="0.25">
      <c r="B41" s="12">
        <v>18</v>
      </c>
      <c r="C41">
        <v>19.100000000000001</v>
      </c>
      <c r="D41">
        <v>32.1</v>
      </c>
      <c r="E41">
        <f t="shared" si="2"/>
        <v>31.299999999999997</v>
      </c>
      <c r="F41">
        <v>27.5</v>
      </c>
      <c r="G41">
        <f t="shared" si="0"/>
        <v>82.5</v>
      </c>
      <c r="H41">
        <f t="shared" si="1"/>
        <v>82.5</v>
      </c>
      <c r="J41">
        <v>30.3</v>
      </c>
      <c r="K41">
        <v>42.1</v>
      </c>
      <c r="L41">
        <v>41.3</v>
      </c>
      <c r="M41">
        <v>37.9</v>
      </c>
      <c r="Q41" s="21">
        <v>10</v>
      </c>
      <c r="R41" s="21">
        <v>29.8</v>
      </c>
      <c r="S41" s="21">
        <v>41.8</v>
      </c>
      <c r="T41" s="21">
        <v>39.1</v>
      </c>
      <c r="U41" s="21">
        <v>36.9</v>
      </c>
    </row>
    <row r="42" spans="2:21" x14ac:dyDescent="0.25">
      <c r="B42" s="12">
        <v>19</v>
      </c>
      <c r="C42">
        <v>17.399999999999999</v>
      </c>
      <c r="D42">
        <v>29.6</v>
      </c>
      <c r="E42">
        <f t="shared" si="2"/>
        <v>28</v>
      </c>
      <c r="F42">
        <v>25</v>
      </c>
      <c r="G42">
        <f t="shared" si="0"/>
        <v>75</v>
      </c>
      <c r="H42">
        <f t="shared" si="1"/>
        <v>75</v>
      </c>
      <c r="J42">
        <v>28.8</v>
      </c>
      <c r="K42">
        <v>40.9</v>
      </c>
      <c r="L42">
        <v>37.700000000000003</v>
      </c>
      <c r="M42">
        <v>35.799999999999997</v>
      </c>
      <c r="Q42" s="21">
        <v>11</v>
      </c>
      <c r="R42" s="21">
        <v>28.6</v>
      </c>
      <c r="S42" s="21">
        <v>42.1</v>
      </c>
      <c r="T42" s="21">
        <v>40.9</v>
      </c>
      <c r="U42" s="21">
        <v>37.200000000000003</v>
      </c>
    </row>
    <row r="43" spans="2:21" x14ac:dyDescent="0.25">
      <c r="B43" s="12">
        <v>20</v>
      </c>
      <c r="C43">
        <v>18.600000000000001</v>
      </c>
      <c r="D43">
        <v>31.6</v>
      </c>
      <c r="E43">
        <f t="shared" si="2"/>
        <v>28.399999999999991</v>
      </c>
      <c r="F43">
        <v>26.2</v>
      </c>
      <c r="G43">
        <f t="shared" si="0"/>
        <v>78.599999999999994</v>
      </c>
      <c r="H43">
        <f t="shared" si="1"/>
        <v>78.599999999999994</v>
      </c>
      <c r="J43">
        <v>29.6</v>
      </c>
      <c r="K43">
        <v>39.700000000000003</v>
      </c>
      <c r="L43">
        <v>39</v>
      </c>
      <c r="M43">
        <v>36.1</v>
      </c>
      <c r="Q43" s="21">
        <v>12</v>
      </c>
      <c r="R43" s="21">
        <v>29.7</v>
      </c>
      <c r="S43" s="21">
        <v>43.2</v>
      </c>
      <c r="T43" s="21">
        <v>42.3</v>
      </c>
      <c r="U43" s="21">
        <v>38.4</v>
      </c>
    </row>
    <row r="44" spans="2:21" x14ac:dyDescent="0.25">
      <c r="B44" s="12">
        <v>21</v>
      </c>
      <c r="C44">
        <v>17.8</v>
      </c>
      <c r="D44">
        <v>28.3</v>
      </c>
      <c r="E44">
        <f t="shared" si="2"/>
        <v>26.20000000000001</v>
      </c>
      <c r="F44">
        <v>24.1</v>
      </c>
      <c r="G44">
        <f t="shared" si="0"/>
        <v>72.300000000000011</v>
      </c>
      <c r="H44">
        <f t="shared" si="1"/>
        <v>72.300000000000011</v>
      </c>
      <c r="J44">
        <v>28.4</v>
      </c>
      <c r="K44">
        <v>40.299999999999997</v>
      </c>
      <c r="L44">
        <v>35.4</v>
      </c>
      <c r="M44">
        <v>34.700000000000003</v>
      </c>
    </row>
    <row r="45" spans="2:21" x14ac:dyDescent="0.25">
      <c r="B45" s="12">
        <v>22</v>
      </c>
      <c r="C45">
        <v>18.899999999999999</v>
      </c>
      <c r="D45">
        <v>27.2</v>
      </c>
      <c r="E45">
        <f t="shared" si="2"/>
        <v>23.800000000000011</v>
      </c>
      <c r="F45">
        <v>23.3</v>
      </c>
      <c r="G45">
        <f t="shared" si="0"/>
        <v>69.900000000000006</v>
      </c>
      <c r="H45">
        <f t="shared" si="1"/>
        <v>69.900000000000006</v>
      </c>
      <c r="J45">
        <v>29.1</v>
      </c>
      <c r="K45">
        <v>37.200000000000003</v>
      </c>
      <c r="L45">
        <v>36</v>
      </c>
      <c r="M45">
        <v>34.1</v>
      </c>
    </row>
    <row r="46" spans="2:21" x14ac:dyDescent="0.25">
      <c r="B46" s="12">
        <v>23</v>
      </c>
      <c r="C46">
        <v>19.399999999999999</v>
      </c>
      <c r="D46">
        <v>31.5</v>
      </c>
      <c r="E46">
        <f t="shared" si="2"/>
        <v>29.199999999999996</v>
      </c>
      <c r="F46">
        <v>26.7</v>
      </c>
      <c r="G46">
        <f t="shared" si="0"/>
        <v>80.099999999999994</v>
      </c>
      <c r="H46">
        <f t="shared" si="1"/>
        <v>80.099999999999994</v>
      </c>
      <c r="J46">
        <v>29.4</v>
      </c>
      <c r="K46">
        <v>41.5</v>
      </c>
      <c r="L46">
        <v>37.700000000000003</v>
      </c>
      <c r="M46">
        <v>36.200000000000003</v>
      </c>
    </row>
    <row r="47" spans="2:21" x14ac:dyDescent="0.25">
      <c r="Q47" s="38" t="s">
        <v>39</v>
      </c>
      <c r="R47" s="38"/>
      <c r="S47" s="38"/>
      <c r="T47" s="38"/>
    </row>
    <row r="48" spans="2:21" x14ac:dyDescent="0.25">
      <c r="R48" s="11" t="s">
        <v>40</v>
      </c>
      <c r="S48" s="11" t="s">
        <v>41</v>
      </c>
      <c r="T48" t="s">
        <v>36</v>
      </c>
    </row>
    <row r="49" spans="17:20" x14ac:dyDescent="0.25">
      <c r="Q49" s="17">
        <v>43432</v>
      </c>
      <c r="R49">
        <v>26.9</v>
      </c>
      <c r="S49">
        <v>36.6</v>
      </c>
      <c r="T49">
        <f>S49-R49</f>
        <v>9.7000000000000028</v>
      </c>
    </row>
    <row r="50" spans="17:20" x14ac:dyDescent="0.25">
      <c r="Q50">
        <v>29</v>
      </c>
      <c r="R50">
        <v>27.1</v>
      </c>
      <c r="S50">
        <v>37.200000000000003</v>
      </c>
      <c r="T50">
        <f t="shared" ref="T50:T63" si="3">S50-R50</f>
        <v>10.100000000000001</v>
      </c>
    </row>
    <row r="51" spans="17:20" x14ac:dyDescent="0.25">
      <c r="Q51">
        <v>30</v>
      </c>
      <c r="R51">
        <v>26.8</v>
      </c>
      <c r="S51">
        <v>37.5</v>
      </c>
      <c r="T51">
        <f t="shared" si="3"/>
        <v>10.7</v>
      </c>
    </row>
    <row r="52" spans="17:20" x14ac:dyDescent="0.25">
      <c r="Q52" s="17">
        <v>43435</v>
      </c>
      <c r="R52">
        <v>26</v>
      </c>
      <c r="S52">
        <v>37.4</v>
      </c>
      <c r="T52">
        <f t="shared" si="3"/>
        <v>11.399999999999999</v>
      </c>
    </row>
    <row r="53" spans="17:20" x14ac:dyDescent="0.25">
      <c r="Q53">
        <v>2</v>
      </c>
      <c r="R53">
        <v>26.7</v>
      </c>
      <c r="S53">
        <v>35.799999999999997</v>
      </c>
      <c r="T53">
        <f t="shared" si="3"/>
        <v>9.0999999999999979</v>
      </c>
    </row>
    <row r="54" spans="17:20" x14ac:dyDescent="0.25">
      <c r="Q54">
        <v>3</v>
      </c>
      <c r="R54">
        <v>27</v>
      </c>
      <c r="S54">
        <v>38.4</v>
      </c>
      <c r="T54">
        <f t="shared" si="3"/>
        <v>11.399999999999999</v>
      </c>
    </row>
    <row r="55" spans="17:20" x14ac:dyDescent="0.25">
      <c r="Q55">
        <v>4</v>
      </c>
      <c r="R55">
        <v>25.9</v>
      </c>
      <c r="S55">
        <v>37.9</v>
      </c>
      <c r="T55">
        <f t="shared" si="3"/>
        <v>12</v>
      </c>
    </row>
    <row r="56" spans="17:20" x14ac:dyDescent="0.25">
      <c r="Q56">
        <v>5</v>
      </c>
      <c r="R56">
        <v>20.7</v>
      </c>
      <c r="S56">
        <v>38.1</v>
      </c>
      <c r="T56">
        <f t="shared" si="3"/>
        <v>17.400000000000002</v>
      </c>
    </row>
    <row r="57" spans="17:20" x14ac:dyDescent="0.25">
      <c r="Q57">
        <v>6</v>
      </c>
      <c r="R57">
        <v>26.1</v>
      </c>
      <c r="S57">
        <v>38</v>
      </c>
      <c r="T57">
        <f t="shared" si="3"/>
        <v>11.899999999999999</v>
      </c>
    </row>
    <row r="58" spans="17:20" x14ac:dyDescent="0.25">
      <c r="Q58">
        <v>7</v>
      </c>
      <c r="R58">
        <v>25.7</v>
      </c>
      <c r="S58">
        <v>38.9</v>
      </c>
      <c r="T58">
        <f t="shared" si="3"/>
        <v>13.2</v>
      </c>
    </row>
    <row r="59" spans="17:20" x14ac:dyDescent="0.25">
      <c r="Q59">
        <v>8</v>
      </c>
      <c r="R59">
        <v>26.3</v>
      </c>
      <c r="S59">
        <v>38.799999999999997</v>
      </c>
      <c r="T59">
        <f t="shared" si="3"/>
        <v>12.499999999999996</v>
      </c>
    </row>
    <row r="60" spans="17:20" x14ac:dyDescent="0.25">
      <c r="Q60">
        <v>9</v>
      </c>
      <c r="R60">
        <v>26.6</v>
      </c>
      <c r="S60">
        <v>38.700000000000003</v>
      </c>
      <c r="T60">
        <f t="shared" si="3"/>
        <v>12.100000000000001</v>
      </c>
    </row>
    <row r="61" spans="17:20" x14ac:dyDescent="0.25">
      <c r="Q61">
        <v>10</v>
      </c>
      <c r="R61">
        <v>27.6</v>
      </c>
      <c r="S61">
        <v>36.9</v>
      </c>
      <c r="T61">
        <f t="shared" si="3"/>
        <v>9.2999999999999972</v>
      </c>
    </row>
    <row r="62" spans="17:20" x14ac:dyDescent="0.25">
      <c r="Q62">
        <v>11</v>
      </c>
      <c r="R62">
        <v>26.3</v>
      </c>
      <c r="S62">
        <v>37.200000000000003</v>
      </c>
      <c r="T62">
        <f t="shared" si="3"/>
        <v>10.900000000000002</v>
      </c>
    </row>
    <row r="63" spans="17:20" x14ac:dyDescent="0.25">
      <c r="Q63">
        <v>12</v>
      </c>
      <c r="R63">
        <v>27.3</v>
      </c>
      <c r="S63">
        <v>38.4</v>
      </c>
      <c r="T63">
        <f t="shared" si="3"/>
        <v>11.099999999999998</v>
      </c>
    </row>
    <row r="64" spans="17:20" x14ac:dyDescent="0.25">
      <c r="Q64" t="s">
        <v>42</v>
      </c>
      <c r="R64">
        <f>AVERAGE(R49:R63)</f>
        <v>26.200000000000003</v>
      </c>
      <c r="S64">
        <f>AVERAGE(S49:S63)</f>
        <v>37.72</v>
      </c>
      <c r="T64">
        <f>MIN(T49:T63)</f>
        <v>9.0999999999999979</v>
      </c>
    </row>
    <row r="65" spans="17:20" x14ac:dyDescent="0.25">
      <c r="Q65" t="s">
        <v>43</v>
      </c>
      <c r="R65">
        <f>MAX(R49:R63)</f>
        <v>27.6</v>
      </c>
      <c r="S65">
        <f>MAX(S49:S63)</f>
        <v>38.9</v>
      </c>
      <c r="T65">
        <f>MAX(T49:T63)</f>
        <v>17.400000000000002</v>
      </c>
    </row>
    <row r="66" spans="17:20" x14ac:dyDescent="0.25">
      <c r="Q66" t="s">
        <v>36</v>
      </c>
      <c r="R66">
        <f>MIN(R49:R63)</f>
        <v>20.7</v>
      </c>
      <c r="S66">
        <f>MIN(S49:S63)</f>
        <v>35.799999999999997</v>
      </c>
      <c r="T66">
        <f>AVERAGE(T49:T63)</f>
        <v>11.520000000000001</v>
      </c>
    </row>
  </sheetData>
  <mergeCells count="5">
    <mergeCell ref="C3:F3"/>
    <mergeCell ref="J3:M3"/>
    <mergeCell ref="Q6:U6"/>
    <mergeCell ref="Q27:U27"/>
    <mergeCell ref="Q47:T4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P74"/>
  <sheetViews>
    <sheetView tabSelected="1" topLeftCell="F61" zoomScaleNormal="100" workbookViewId="0">
      <selection activeCell="K77" sqref="K77"/>
    </sheetView>
  </sheetViews>
  <sheetFormatPr baseColWidth="10" defaultRowHeight="15" x14ac:dyDescent="0.25"/>
  <cols>
    <col min="6" max="6" width="7.42578125" customWidth="1"/>
    <col min="7" max="7" width="28.5703125" bestFit="1" customWidth="1"/>
    <col min="11" max="11" width="10.7109375" bestFit="1" customWidth="1"/>
  </cols>
  <sheetData>
    <row r="8" spans="7:16" x14ac:dyDescent="0.25">
      <c r="H8" s="38" t="s">
        <v>27</v>
      </c>
      <c r="I8" s="38"/>
      <c r="J8" s="38"/>
      <c r="K8" s="39" t="s">
        <v>28</v>
      </c>
      <c r="L8" s="39"/>
      <c r="M8" s="39"/>
      <c r="N8" s="38" t="s">
        <v>29</v>
      </c>
      <c r="O8" s="38"/>
      <c r="P8" s="38"/>
    </row>
    <row r="9" spans="7:16" x14ac:dyDescent="0.25">
      <c r="G9" s="3" t="s">
        <v>23</v>
      </c>
      <c r="H9" s="8" t="s">
        <v>24</v>
      </c>
      <c r="I9" s="8" t="s">
        <v>25</v>
      </c>
      <c r="J9" s="8" t="s">
        <v>26</v>
      </c>
      <c r="K9" s="8" t="s">
        <v>24</v>
      </c>
      <c r="L9" s="8" t="s">
        <v>25</v>
      </c>
      <c r="M9" s="8" t="s">
        <v>26</v>
      </c>
      <c r="N9" s="8" t="s">
        <v>24</v>
      </c>
      <c r="O9" s="8" t="s">
        <v>25</v>
      </c>
      <c r="P9" s="8" t="s">
        <v>26</v>
      </c>
    </row>
    <row r="10" spans="7:16" x14ac:dyDescent="0.25">
      <c r="G10" s="6" t="s">
        <v>11</v>
      </c>
      <c r="H10">
        <v>86</v>
      </c>
      <c r="I10">
        <v>86</v>
      </c>
      <c r="J10">
        <v>86</v>
      </c>
      <c r="K10">
        <v>86</v>
      </c>
      <c r="L10">
        <v>86</v>
      </c>
      <c r="M10">
        <v>86</v>
      </c>
      <c r="N10">
        <v>86</v>
      </c>
      <c r="O10">
        <v>86</v>
      </c>
      <c r="P10">
        <v>86</v>
      </c>
    </row>
    <row r="11" spans="7:16" x14ac:dyDescent="0.25">
      <c r="G11" t="s">
        <v>12</v>
      </c>
      <c r="H11">
        <v>70</v>
      </c>
      <c r="I11">
        <v>74</v>
      </c>
      <c r="J11">
        <v>76</v>
      </c>
      <c r="K11">
        <v>72</v>
      </c>
      <c r="L11">
        <v>75</v>
      </c>
      <c r="M11">
        <v>79</v>
      </c>
      <c r="N11">
        <v>69</v>
      </c>
      <c r="O11">
        <v>76</v>
      </c>
      <c r="P11">
        <v>80</v>
      </c>
    </row>
    <row r="12" spans="7:16" x14ac:dyDescent="0.25">
      <c r="G12" t="s">
        <v>13</v>
      </c>
      <c r="H12">
        <v>50</v>
      </c>
      <c r="I12">
        <v>56</v>
      </c>
      <c r="J12">
        <v>60</v>
      </c>
      <c r="K12">
        <v>53</v>
      </c>
      <c r="L12">
        <v>59</v>
      </c>
      <c r="M12">
        <v>62</v>
      </c>
      <c r="N12">
        <v>52</v>
      </c>
      <c r="O12">
        <v>58</v>
      </c>
      <c r="P12">
        <v>66</v>
      </c>
    </row>
    <row r="13" spans="7:16" x14ac:dyDescent="0.25">
      <c r="G13" t="s">
        <v>14</v>
      </c>
      <c r="H13">
        <v>38</v>
      </c>
      <c r="I13">
        <v>40</v>
      </c>
      <c r="J13">
        <v>43</v>
      </c>
      <c r="K13">
        <v>40</v>
      </c>
      <c r="L13">
        <v>46</v>
      </c>
      <c r="M13">
        <v>55</v>
      </c>
      <c r="N13">
        <v>40</v>
      </c>
      <c r="O13">
        <v>49</v>
      </c>
      <c r="P13">
        <v>57</v>
      </c>
    </row>
    <row r="14" spans="7:16" x14ac:dyDescent="0.25">
      <c r="G14" t="s">
        <v>15</v>
      </c>
      <c r="H14">
        <v>25</v>
      </c>
      <c r="I14">
        <v>38</v>
      </c>
      <c r="J14">
        <v>40</v>
      </c>
      <c r="K14">
        <v>27</v>
      </c>
      <c r="L14">
        <v>35</v>
      </c>
      <c r="M14">
        <v>50</v>
      </c>
      <c r="N14">
        <v>28</v>
      </c>
      <c r="O14">
        <v>37</v>
      </c>
      <c r="P14">
        <v>49</v>
      </c>
    </row>
    <row r="15" spans="7:16" x14ac:dyDescent="0.25">
      <c r="G15" t="s">
        <v>16</v>
      </c>
      <c r="H15">
        <v>15</v>
      </c>
      <c r="I15">
        <v>30</v>
      </c>
      <c r="J15">
        <v>36</v>
      </c>
      <c r="K15">
        <v>16</v>
      </c>
      <c r="L15">
        <v>28</v>
      </c>
      <c r="M15">
        <v>43</v>
      </c>
      <c r="N15">
        <v>14</v>
      </c>
      <c r="O15">
        <v>29</v>
      </c>
      <c r="P15">
        <v>41</v>
      </c>
    </row>
    <row r="16" spans="7:16" x14ac:dyDescent="0.25">
      <c r="G16" t="s">
        <v>17</v>
      </c>
      <c r="H16">
        <v>11</v>
      </c>
      <c r="I16">
        <v>26</v>
      </c>
      <c r="J16">
        <v>30</v>
      </c>
      <c r="K16">
        <v>10</v>
      </c>
      <c r="L16">
        <v>22</v>
      </c>
      <c r="M16">
        <v>38</v>
      </c>
      <c r="N16">
        <v>10</v>
      </c>
      <c r="O16">
        <v>21</v>
      </c>
      <c r="P16">
        <v>36</v>
      </c>
    </row>
    <row r="17" spans="7:16" x14ac:dyDescent="0.25">
      <c r="G17" t="s">
        <v>18</v>
      </c>
      <c r="I17">
        <v>20</v>
      </c>
      <c r="J17">
        <v>28</v>
      </c>
      <c r="L17">
        <v>17</v>
      </c>
      <c r="M17">
        <v>30</v>
      </c>
      <c r="O17">
        <v>16</v>
      </c>
      <c r="P17">
        <v>31</v>
      </c>
    </row>
    <row r="18" spans="7:16" x14ac:dyDescent="0.25">
      <c r="G18" t="s">
        <v>19</v>
      </c>
      <c r="I18">
        <v>14</v>
      </c>
      <c r="J18">
        <v>25</v>
      </c>
      <c r="L18">
        <v>13</v>
      </c>
      <c r="M18">
        <v>26</v>
      </c>
      <c r="O18">
        <v>13</v>
      </c>
      <c r="P18">
        <v>24</v>
      </c>
    </row>
    <row r="19" spans="7:16" x14ac:dyDescent="0.25">
      <c r="G19" t="s">
        <v>20</v>
      </c>
      <c r="I19">
        <v>11</v>
      </c>
      <c r="J19">
        <v>19</v>
      </c>
      <c r="L19">
        <v>9</v>
      </c>
      <c r="M19">
        <v>19</v>
      </c>
      <c r="O19">
        <v>9</v>
      </c>
      <c r="P19">
        <v>19</v>
      </c>
    </row>
    <row r="20" spans="7:16" x14ac:dyDescent="0.25">
      <c r="G20" t="s">
        <v>21</v>
      </c>
      <c r="J20">
        <v>13</v>
      </c>
      <c r="M20">
        <v>15</v>
      </c>
      <c r="P20">
        <v>15</v>
      </c>
    </row>
    <row r="21" spans="7:16" x14ac:dyDescent="0.25">
      <c r="G21" t="s">
        <v>22</v>
      </c>
      <c r="J21">
        <v>11</v>
      </c>
      <c r="M21">
        <v>11</v>
      </c>
      <c r="P21">
        <v>11</v>
      </c>
    </row>
    <row r="23" spans="7:16" x14ac:dyDescent="0.25">
      <c r="G23" s="40" t="s">
        <v>37</v>
      </c>
      <c r="H23" s="40"/>
      <c r="I23" s="40"/>
      <c r="J23" s="40"/>
      <c r="K23" s="40"/>
    </row>
    <row r="24" spans="7:16" x14ac:dyDescent="0.25">
      <c r="G24" s="18" t="s">
        <v>23</v>
      </c>
      <c r="H24" s="19" t="s">
        <v>27</v>
      </c>
      <c r="I24" s="19" t="s">
        <v>28</v>
      </c>
      <c r="J24" s="19" t="s">
        <v>29</v>
      </c>
      <c r="K24" s="19" t="s">
        <v>45</v>
      </c>
      <c r="L24" s="24" t="s">
        <v>44</v>
      </c>
    </row>
    <row r="25" spans="7:16" x14ac:dyDescent="0.25">
      <c r="G25" s="20" t="s">
        <v>11</v>
      </c>
      <c r="H25" s="21">
        <v>86</v>
      </c>
      <c r="I25" s="21">
        <v>86</v>
      </c>
      <c r="J25" s="21">
        <v>86</v>
      </c>
      <c r="K25" s="22">
        <f>(H25+I25+J25)/3</f>
        <v>86</v>
      </c>
    </row>
    <row r="26" spans="7:16" x14ac:dyDescent="0.25">
      <c r="G26" s="21" t="s">
        <v>12</v>
      </c>
      <c r="H26" s="21">
        <v>70</v>
      </c>
      <c r="I26" s="21">
        <v>72</v>
      </c>
      <c r="J26" s="21">
        <v>69</v>
      </c>
      <c r="K26" s="23">
        <f t="shared" ref="K26:K31" si="0">(H26+I26+J26)/3</f>
        <v>70.333333333333329</v>
      </c>
      <c r="L26" s="16">
        <f t="shared" ref="L26:L31" si="1">(K26*18.9)/$K$25</f>
        <v>15.456976744186044</v>
      </c>
    </row>
    <row r="27" spans="7:16" x14ac:dyDescent="0.25">
      <c r="G27" s="21" t="s">
        <v>13</v>
      </c>
      <c r="H27" s="21">
        <v>50</v>
      </c>
      <c r="I27" s="21">
        <v>53</v>
      </c>
      <c r="J27" s="21">
        <v>52</v>
      </c>
      <c r="K27" s="23">
        <f t="shared" si="0"/>
        <v>51.666666666666664</v>
      </c>
      <c r="L27" s="16">
        <f t="shared" si="1"/>
        <v>11.354651162790697</v>
      </c>
    </row>
    <row r="28" spans="7:16" x14ac:dyDescent="0.25">
      <c r="G28" s="21" t="s">
        <v>14</v>
      </c>
      <c r="H28" s="21">
        <v>38</v>
      </c>
      <c r="I28" s="21">
        <v>40</v>
      </c>
      <c r="J28" s="21">
        <v>40</v>
      </c>
      <c r="K28" s="23">
        <f t="shared" si="0"/>
        <v>39.333333333333336</v>
      </c>
      <c r="L28" s="16">
        <f t="shared" si="1"/>
        <v>8.6441860465116278</v>
      </c>
    </row>
    <row r="29" spans="7:16" x14ac:dyDescent="0.25">
      <c r="G29" s="21" t="s">
        <v>15</v>
      </c>
      <c r="H29" s="21">
        <v>25</v>
      </c>
      <c r="I29" s="21">
        <v>27</v>
      </c>
      <c r="J29" s="21">
        <v>28</v>
      </c>
      <c r="K29" s="23">
        <f t="shared" si="0"/>
        <v>26.666666666666668</v>
      </c>
      <c r="L29" s="16">
        <f t="shared" si="1"/>
        <v>5.8604651162790695</v>
      </c>
    </row>
    <row r="30" spans="7:16" x14ac:dyDescent="0.25">
      <c r="G30" s="21" t="s">
        <v>16</v>
      </c>
      <c r="H30" s="21">
        <v>15</v>
      </c>
      <c r="I30" s="21">
        <v>16</v>
      </c>
      <c r="J30" s="21">
        <v>14</v>
      </c>
      <c r="K30" s="22">
        <f t="shared" si="0"/>
        <v>15</v>
      </c>
      <c r="L30" s="16">
        <f t="shared" si="1"/>
        <v>3.2965116279069768</v>
      </c>
    </row>
    <row r="31" spans="7:16" x14ac:dyDescent="0.25">
      <c r="G31" s="21" t="s">
        <v>17</v>
      </c>
      <c r="H31" s="21">
        <v>11</v>
      </c>
      <c r="I31" s="21">
        <v>10</v>
      </c>
      <c r="J31" s="21">
        <v>10</v>
      </c>
      <c r="K31" s="23">
        <f t="shared" si="0"/>
        <v>10.333333333333334</v>
      </c>
      <c r="L31" s="16">
        <f t="shared" si="1"/>
        <v>2.2709302325581393</v>
      </c>
    </row>
    <row r="32" spans="7:16" ht="15.75" thickBot="1" x14ac:dyDescent="0.3"/>
    <row r="33" spans="7:12" x14ac:dyDescent="0.25">
      <c r="G33" s="41" t="s">
        <v>46</v>
      </c>
      <c r="H33" s="42"/>
      <c r="I33" s="42"/>
      <c r="J33" s="42"/>
      <c r="K33" s="42"/>
      <c r="L33" s="43"/>
    </row>
    <row r="34" spans="7:12" x14ac:dyDescent="0.25">
      <c r="G34" s="27" t="s">
        <v>34</v>
      </c>
      <c r="H34" s="19" t="s">
        <v>47</v>
      </c>
      <c r="I34" s="19" t="s">
        <v>48</v>
      </c>
      <c r="J34" s="19" t="s">
        <v>49</v>
      </c>
      <c r="K34" s="19" t="s">
        <v>36</v>
      </c>
      <c r="L34" s="28" t="s">
        <v>44</v>
      </c>
    </row>
    <row r="35" spans="7:12" x14ac:dyDescent="0.25">
      <c r="G35" s="29">
        <v>1</v>
      </c>
      <c r="H35" s="21">
        <v>86</v>
      </c>
      <c r="I35" s="21">
        <v>86</v>
      </c>
      <c r="J35" s="21">
        <v>86</v>
      </c>
      <c r="K35" s="25">
        <f>(H35+I35+J35)/3</f>
        <v>86</v>
      </c>
      <c r="L35" s="30">
        <v>37.799999999999997</v>
      </c>
    </row>
    <row r="36" spans="7:12" x14ac:dyDescent="0.25">
      <c r="G36" s="31">
        <v>2</v>
      </c>
      <c r="H36" s="21">
        <v>74</v>
      </c>
      <c r="I36" s="21">
        <v>75</v>
      </c>
      <c r="J36" s="21">
        <v>76</v>
      </c>
      <c r="K36" s="25">
        <f t="shared" ref="K36:K44" si="2">(H36+I36+J36)/3</f>
        <v>75</v>
      </c>
      <c r="L36" s="32">
        <f>(K36*37.8)/$K$35</f>
        <v>32.965116279069768</v>
      </c>
    </row>
    <row r="37" spans="7:12" x14ac:dyDescent="0.25">
      <c r="G37" s="31">
        <v>3</v>
      </c>
      <c r="H37" s="21">
        <v>56</v>
      </c>
      <c r="I37" s="21">
        <v>59</v>
      </c>
      <c r="J37" s="21">
        <v>58</v>
      </c>
      <c r="K37" s="26">
        <f t="shared" si="2"/>
        <v>57.666666666666664</v>
      </c>
      <c r="L37" s="32">
        <f t="shared" ref="L37:L44" si="3">(K37*37.8)/$K$35</f>
        <v>25.346511627906974</v>
      </c>
    </row>
    <row r="38" spans="7:12" x14ac:dyDescent="0.25">
      <c r="G38" s="31">
        <v>4</v>
      </c>
      <c r="H38" s="21">
        <v>40</v>
      </c>
      <c r="I38" s="21">
        <v>46</v>
      </c>
      <c r="J38" s="21">
        <v>49</v>
      </c>
      <c r="K38" s="25">
        <f t="shared" si="2"/>
        <v>45</v>
      </c>
      <c r="L38" s="32">
        <f t="shared" si="3"/>
        <v>19.779069767441857</v>
      </c>
    </row>
    <row r="39" spans="7:12" x14ac:dyDescent="0.25">
      <c r="G39" s="31">
        <v>5</v>
      </c>
      <c r="H39" s="21">
        <v>38</v>
      </c>
      <c r="I39" s="21">
        <v>35</v>
      </c>
      <c r="J39" s="21">
        <v>37</v>
      </c>
      <c r="K39" s="26">
        <f t="shared" si="2"/>
        <v>36.666666666666664</v>
      </c>
      <c r="L39" s="32">
        <f t="shared" si="3"/>
        <v>16.11627906976744</v>
      </c>
    </row>
    <row r="40" spans="7:12" x14ac:dyDescent="0.25">
      <c r="G40" s="31">
        <v>6</v>
      </c>
      <c r="H40" s="21">
        <v>30</v>
      </c>
      <c r="I40" s="21">
        <v>28</v>
      </c>
      <c r="J40" s="21">
        <v>29</v>
      </c>
      <c r="K40" s="25">
        <f t="shared" si="2"/>
        <v>29</v>
      </c>
      <c r="L40" s="32">
        <f t="shared" si="3"/>
        <v>12.746511627906974</v>
      </c>
    </row>
    <row r="41" spans="7:12" x14ac:dyDescent="0.25">
      <c r="G41" s="31">
        <v>7</v>
      </c>
      <c r="H41" s="21">
        <v>26</v>
      </c>
      <c r="I41" s="21">
        <v>22</v>
      </c>
      <c r="J41" s="21">
        <v>21</v>
      </c>
      <c r="K41" s="25">
        <f t="shared" si="2"/>
        <v>23</v>
      </c>
      <c r="L41" s="32">
        <f t="shared" si="3"/>
        <v>10.109302325581394</v>
      </c>
    </row>
    <row r="42" spans="7:12" x14ac:dyDescent="0.25">
      <c r="G42" s="31">
        <v>8</v>
      </c>
      <c r="H42" s="21">
        <v>20</v>
      </c>
      <c r="I42" s="21">
        <v>17</v>
      </c>
      <c r="J42" s="21">
        <v>16</v>
      </c>
      <c r="K42" s="26">
        <f t="shared" si="2"/>
        <v>17.666666666666668</v>
      </c>
      <c r="L42" s="32">
        <f t="shared" si="3"/>
        <v>7.7651162790697672</v>
      </c>
    </row>
    <row r="43" spans="7:12" x14ac:dyDescent="0.25">
      <c r="G43" s="31">
        <v>9</v>
      </c>
      <c r="H43" s="21">
        <v>14</v>
      </c>
      <c r="I43" s="21">
        <v>13</v>
      </c>
      <c r="J43" s="21">
        <v>13</v>
      </c>
      <c r="K43" s="26">
        <f t="shared" si="2"/>
        <v>13.333333333333334</v>
      </c>
      <c r="L43" s="32">
        <f t="shared" si="3"/>
        <v>5.8604651162790695</v>
      </c>
    </row>
    <row r="44" spans="7:12" ht="15.75" thickBot="1" x14ac:dyDescent="0.3">
      <c r="G44" s="33">
        <v>10</v>
      </c>
      <c r="H44" s="34">
        <v>11</v>
      </c>
      <c r="I44" s="34">
        <v>9</v>
      </c>
      <c r="J44" s="34">
        <v>9</v>
      </c>
      <c r="K44" s="35">
        <f t="shared" si="2"/>
        <v>9.6666666666666661</v>
      </c>
      <c r="L44" s="36">
        <f t="shared" si="3"/>
        <v>4.2488372093023257</v>
      </c>
    </row>
    <row r="45" spans="7:12" ht="15.75" thickBot="1" x14ac:dyDescent="0.3"/>
    <row r="46" spans="7:12" x14ac:dyDescent="0.25">
      <c r="G46" s="41" t="s">
        <v>46</v>
      </c>
      <c r="H46" s="42"/>
      <c r="I46" s="42"/>
      <c r="J46" s="42"/>
      <c r="K46" s="42"/>
      <c r="L46" s="43"/>
    </row>
    <row r="47" spans="7:12" x14ac:dyDescent="0.25">
      <c r="G47" s="27" t="s">
        <v>34</v>
      </c>
      <c r="H47" s="19" t="s">
        <v>47</v>
      </c>
      <c r="I47" s="19" t="s">
        <v>48</v>
      </c>
      <c r="J47" s="19" t="s">
        <v>49</v>
      </c>
      <c r="K47" s="19" t="s">
        <v>36</v>
      </c>
      <c r="L47" s="28" t="s">
        <v>44</v>
      </c>
    </row>
    <row r="48" spans="7:12" x14ac:dyDescent="0.25">
      <c r="G48" s="29">
        <v>1</v>
      </c>
      <c r="H48" s="21">
        <v>86</v>
      </c>
      <c r="I48" s="21">
        <v>86</v>
      </c>
      <c r="J48" s="21">
        <v>86</v>
      </c>
      <c r="K48" s="21">
        <f>(H48+I48+J48)/3</f>
        <v>86</v>
      </c>
      <c r="L48" s="30">
        <v>63</v>
      </c>
    </row>
    <row r="49" spans="7:12" x14ac:dyDescent="0.25">
      <c r="G49" s="31">
        <v>2</v>
      </c>
      <c r="H49" s="21">
        <v>76</v>
      </c>
      <c r="I49" s="21">
        <v>79</v>
      </c>
      <c r="J49" s="21">
        <v>80</v>
      </c>
      <c r="K49" s="23">
        <f t="shared" ref="K49:K59" si="4">(H49+I49+J49)/3</f>
        <v>78.333333333333329</v>
      </c>
      <c r="L49" s="32">
        <f>(K49*63)/$K$48</f>
        <v>57.383720930232556</v>
      </c>
    </row>
    <row r="50" spans="7:12" x14ac:dyDescent="0.25">
      <c r="G50" s="31">
        <v>3</v>
      </c>
      <c r="H50" s="21">
        <v>60</v>
      </c>
      <c r="I50" s="21">
        <v>62</v>
      </c>
      <c r="J50" s="21">
        <v>66</v>
      </c>
      <c r="K50" s="23">
        <f t="shared" si="4"/>
        <v>62.666666666666664</v>
      </c>
      <c r="L50" s="32">
        <f t="shared" ref="L50:L59" si="5">(K50*63)/$K$48</f>
        <v>45.906976744186046</v>
      </c>
    </row>
    <row r="51" spans="7:12" x14ac:dyDescent="0.25">
      <c r="G51" s="31">
        <v>4</v>
      </c>
      <c r="H51" s="21">
        <v>43</v>
      </c>
      <c r="I51" s="21">
        <v>55</v>
      </c>
      <c r="J51" s="21">
        <v>57</v>
      </c>
      <c r="K51" s="23">
        <f t="shared" si="4"/>
        <v>51.666666666666664</v>
      </c>
      <c r="L51" s="32">
        <f t="shared" si="5"/>
        <v>37.848837209302324</v>
      </c>
    </row>
    <row r="52" spans="7:12" x14ac:dyDescent="0.25">
      <c r="G52" s="31">
        <v>5</v>
      </c>
      <c r="H52" s="21">
        <v>40</v>
      </c>
      <c r="I52" s="21">
        <v>50</v>
      </c>
      <c r="J52" s="21">
        <v>49</v>
      </c>
      <c r="K52" s="23">
        <f t="shared" si="4"/>
        <v>46.333333333333336</v>
      </c>
      <c r="L52" s="32">
        <f t="shared" si="5"/>
        <v>33.941860465116278</v>
      </c>
    </row>
    <row r="53" spans="7:12" x14ac:dyDescent="0.25">
      <c r="G53" s="31">
        <v>6</v>
      </c>
      <c r="H53" s="21">
        <v>36</v>
      </c>
      <c r="I53" s="21">
        <v>43</v>
      </c>
      <c r="J53" s="21">
        <v>41</v>
      </c>
      <c r="K53" s="21">
        <f t="shared" si="4"/>
        <v>40</v>
      </c>
      <c r="L53" s="32">
        <f t="shared" si="5"/>
        <v>29.302325581395348</v>
      </c>
    </row>
    <row r="54" spans="7:12" x14ac:dyDescent="0.25">
      <c r="G54" s="31">
        <v>7</v>
      </c>
      <c r="H54" s="21">
        <v>30</v>
      </c>
      <c r="I54" s="21">
        <v>38</v>
      </c>
      <c r="J54" s="21">
        <v>36</v>
      </c>
      <c r="K54" s="23">
        <f t="shared" si="4"/>
        <v>34.666666666666664</v>
      </c>
      <c r="L54" s="32">
        <f t="shared" si="5"/>
        <v>25.395348837209301</v>
      </c>
    </row>
    <row r="55" spans="7:12" x14ac:dyDescent="0.25">
      <c r="G55" s="31">
        <v>8</v>
      </c>
      <c r="H55" s="21">
        <v>28</v>
      </c>
      <c r="I55" s="21">
        <v>30</v>
      </c>
      <c r="J55" s="21">
        <v>31</v>
      </c>
      <c r="K55" s="23">
        <f t="shared" si="4"/>
        <v>29.666666666666668</v>
      </c>
      <c r="L55" s="32">
        <f t="shared" si="5"/>
        <v>21.732558139534884</v>
      </c>
    </row>
    <row r="56" spans="7:12" x14ac:dyDescent="0.25">
      <c r="G56" s="31">
        <v>9</v>
      </c>
      <c r="H56" s="21">
        <v>25</v>
      </c>
      <c r="I56" s="21">
        <v>26</v>
      </c>
      <c r="J56" s="21">
        <v>24</v>
      </c>
      <c r="K56" s="21">
        <f t="shared" si="4"/>
        <v>25</v>
      </c>
      <c r="L56" s="32">
        <f t="shared" si="5"/>
        <v>18.313953488372093</v>
      </c>
    </row>
    <row r="57" spans="7:12" x14ac:dyDescent="0.25">
      <c r="G57" s="31">
        <v>10</v>
      </c>
      <c r="H57" s="21">
        <v>19</v>
      </c>
      <c r="I57" s="21">
        <v>19</v>
      </c>
      <c r="J57" s="21">
        <v>19</v>
      </c>
      <c r="K57" s="21">
        <f t="shared" si="4"/>
        <v>19</v>
      </c>
      <c r="L57" s="32">
        <f t="shared" si="5"/>
        <v>13.918604651162791</v>
      </c>
    </row>
    <row r="58" spans="7:12" x14ac:dyDescent="0.25">
      <c r="G58" s="31">
        <v>11</v>
      </c>
      <c r="H58" s="21">
        <v>13</v>
      </c>
      <c r="I58" s="21">
        <v>15</v>
      </c>
      <c r="J58" s="21">
        <v>15</v>
      </c>
      <c r="K58" s="23">
        <f t="shared" si="4"/>
        <v>14.333333333333334</v>
      </c>
      <c r="L58" s="32">
        <f t="shared" si="5"/>
        <v>10.5</v>
      </c>
    </row>
    <row r="59" spans="7:12" ht="15.75" thickBot="1" x14ac:dyDescent="0.3">
      <c r="G59" s="33">
        <v>12</v>
      </c>
      <c r="H59" s="34">
        <v>11</v>
      </c>
      <c r="I59" s="34">
        <v>11</v>
      </c>
      <c r="J59" s="34">
        <v>11</v>
      </c>
      <c r="K59" s="34">
        <f t="shared" si="4"/>
        <v>11</v>
      </c>
      <c r="L59" s="36">
        <f t="shared" si="5"/>
        <v>8.0581395348837201</v>
      </c>
    </row>
    <row r="61" spans="7:12" x14ac:dyDescent="0.25">
      <c r="G61" s="40" t="s">
        <v>38</v>
      </c>
      <c r="H61" s="40"/>
      <c r="I61" s="40"/>
      <c r="J61" s="40"/>
    </row>
    <row r="62" spans="7:12" x14ac:dyDescent="0.25">
      <c r="G62" s="21"/>
      <c r="H62" s="21" t="s">
        <v>24</v>
      </c>
      <c r="I62" s="21" t="s">
        <v>25</v>
      </c>
      <c r="J62" s="21" t="s">
        <v>26</v>
      </c>
    </row>
    <row r="63" spans="7:12" x14ac:dyDescent="0.25">
      <c r="G63" s="20" t="s">
        <v>11</v>
      </c>
      <c r="H63" s="21">
        <v>86</v>
      </c>
      <c r="I63" s="21">
        <v>86</v>
      </c>
      <c r="J63" s="21">
        <v>86</v>
      </c>
    </row>
    <row r="64" spans="7:12" x14ac:dyDescent="0.25">
      <c r="G64" s="21" t="s">
        <v>12</v>
      </c>
      <c r="H64" s="23">
        <v>70.333333333333329</v>
      </c>
      <c r="I64" s="21">
        <v>75</v>
      </c>
      <c r="J64" s="23">
        <v>78.333333333333329</v>
      </c>
    </row>
    <row r="65" spans="7:10" x14ac:dyDescent="0.25">
      <c r="G65" s="21" t="s">
        <v>13</v>
      </c>
      <c r="H65" s="23">
        <v>51.666666666666664</v>
      </c>
      <c r="I65" s="23">
        <v>57.666666666666664</v>
      </c>
      <c r="J65" s="23">
        <v>62.666666666666664</v>
      </c>
    </row>
    <row r="66" spans="7:10" x14ac:dyDescent="0.25">
      <c r="G66" s="21" t="s">
        <v>14</v>
      </c>
      <c r="H66" s="23">
        <v>39.333333333333336</v>
      </c>
      <c r="I66" s="21">
        <v>45</v>
      </c>
      <c r="J66" s="23">
        <v>51.666666666666664</v>
      </c>
    </row>
    <row r="67" spans="7:10" x14ac:dyDescent="0.25">
      <c r="G67" s="21" t="s">
        <v>15</v>
      </c>
      <c r="H67" s="23">
        <v>26.666666666666668</v>
      </c>
      <c r="I67" s="23">
        <v>36.666666666666664</v>
      </c>
      <c r="J67" s="23">
        <v>46.333333333333336</v>
      </c>
    </row>
    <row r="68" spans="7:10" x14ac:dyDescent="0.25">
      <c r="G68" s="21" t="s">
        <v>16</v>
      </c>
      <c r="H68" s="21">
        <v>15</v>
      </c>
      <c r="I68" s="21">
        <v>29</v>
      </c>
      <c r="J68" s="21">
        <v>40</v>
      </c>
    </row>
    <row r="69" spans="7:10" x14ac:dyDescent="0.25">
      <c r="G69" s="21" t="s">
        <v>17</v>
      </c>
      <c r="H69" s="23">
        <v>10.333333333333334</v>
      </c>
      <c r="I69" s="21">
        <v>23</v>
      </c>
      <c r="J69" s="23">
        <v>34.666666666666664</v>
      </c>
    </row>
    <row r="70" spans="7:10" x14ac:dyDescent="0.25">
      <c r="G70" s="21" t="s">
        <v>18</v>
      </c>
      <c r="H70" s="23"/>
      <c r="I70" s="23">
        <v>17.666666666666668</v>
      </c>
      <c r="J70" s="23">
        <v>29.666666666666668</v>
      </c>
    </row>
    <row r="71" spans="7:10" x14ac:dyDescent="0.25">
      <c r="G71" s="21" t="s">
        <v>19</v>
      </c>
      <c r="H71" s="21"/>
      <c r="I71" s="23">
        <v>13.333333333333334</v>
      </c>
      <c r="J71" s="21">
        <v>25</v>
      </c>
    </row>
    <row r="72" spans="7:10" x14ac:dyDescent="0.25">
      <c r="G72" s="21" t="s">
        <v>20</v>
      </c>
      <c r="H72" s="21"/>
      <c r="I72" s="23">
        <v>9.6666666666666661</v>
      </c>
      <c r="J72" s="21">
        <v>19</v>
      </c>
    </row>
    <row r="73" spans="7:10" x14ac:dyDescent="0.25">
      <c r="G73" s="21" t="s">
        <v>21</v>
      </c>
      <c r="H73" s="21"/>
      <c r="I73" s="21"/>
      <c r="J73" s="23">
        <v>14.333333333333334</v>
      </c>
    </row>
    <row r="74" spans="7:10" x14ac:dyDescent="0.25">
      <c r="G74" s="21" t="s">
        <v>22</v>
      </c>
      <c r="H74" s="21"/>
      <c r="I74" s="21"/>
      <c r="J74" s="21">
        <v>11</v>
      </c>
    </row>
  </sheetData>
  <mergeCells count="7">
    <mergeCell ref="G61:J61"/>
    <mergeCell ref="H8:J8"/>
    <mergeCell ref="K8:M8"/>
    <mergeCell ref="N8:P8"/>
    <mergeCell ref="G23:K23"/>
    <mergeCell ref="G33:L33"/>
    <mergeCell ref="G46:L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diario</vt:lpstr>
      <vt:lpstr>porcentajes de humedad de la mu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dcterms:created xsi:type="dcterms:W3CDTF">2019-03-19T02:26:10Z</dcterms:created>
  <dcterms:modified xsi:type="dcterms:W3CDTF">2019-05-14T15:06:46Z</dcterms:modified>
</cp:coreProperties>
</file>